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8" yWindow="-108" windowWidth="23256" windowHeight="125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Лист1!$A$1:$G$40</definedName>
  </definedNames>
  <calcPr calcId="124519"/>
</workbook>
</file>

<file path=xl/calcChain.xml><?xml version="1.0" encoding="utf-8"?>
<calcChain xmlns="http://schemas.openxmlformats.org/spreadsheetml/2006/main">
  <c r="F21" i="1"/>
  <c r="F14"/>
  <c r="F11"/>
  <c r="F16"/>
  <c r="F25"/>
  <c r="F30"/>
  <c r="F23"/>
  <c r="F9"/>
  <c r="F35"/>
  <c r="F29" l="1"/>
  <c r="F7" s="1"/>
  <c r="F15"/>
  <c r="F31"/>
  <c r="F26"/>
  <c r="F20"/>
  <c r="F17"/>
  <c r="F36" i="2" l="1"/>
  <c r="F34" s="1"/>
  <c r="F29"/>
  <c r="F27" s="1"/>
  <c r="F24"/>
  <c r="F40"/>
  <c r="F44"/>
  <c r="F38"/>
  <c r="F37" s="1"/>
  <c r="F33"/>
  <c r="F31" s="1"/>
  <c r="L43"/>
  <c r="L41"/>
  <c r="L39"/>
  <c r="L37"/>
  <c r="L34"/>
  <c r="L31"/>
  <c r="L27"/>
  <c r="L25"/>
  <c r="L19"/>
  <c r="F43"/>
  <c r="F41"/>
  <c r="F39"/>
  <c r="F25"/>
  <c r="F19"/>
  <c r="L17" l="1"/>
  <c r="F17"/>
  <c r="F33" i="1"/>
</calcChain>
</file>

<file path=xl/sharedStrings.xml><?xml version="1.0" encoding="utf-8"?>
<sst xmlns="http://schemas.openxmlformats.org/spreadsheetml/2006/main" count="213" uniqueCount="88">
  <si>
    <t>№ п/п</t>
  </si>
  <si>
    <t>Наименование</t>
  </si>
  <si>
    <t>РЗ</t>
  </si>
  <si>
    <t>ПР</t>
  </si>
  <si>
    <t>Сумма</t>
  </si>
  <si>
    <t>Всего расходов:</t>
  </si>
  <si>
    <t>в том числе:</t>
  </si>
  <si>
    <t>1.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</si>
  <si>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</si>
  <si>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</si>
  <si>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</si>
  <si>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</si>
  <si>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</si>
  <si>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</si>
  <si>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</si>
  <si>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</si>
  <si>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</si>
  <si>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07</t>
  </si>
  <si>
    <t>Резервные фонды</t>
  </si>
  <si>
    <t>Другие общегосударственные вопросы</t>
  </si>
  <si>
    <t>2.</t>
  </si>
  <si>
    <t>Национальная оборона</t>
  </si>
  <si>
    <t>Мобилизационная и вневойсковая подготовка</t>
  </si>
  <si>
    <t>03</t>
  </si>
  <si>
    <t>3.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</si>
  <si>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</si>
  <si>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</si>
  <si>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</si>
  <si>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</si>
  <si>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4.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</si>
  <si>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</si>
  <si>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</si>
  <si>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</si>
  <si>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5.</t>
  </si>
  <si>
    <t>Жилищно-коммунальное хозяйство</t>
  </si>
  <si>
    <t>05</t>
  </si>
  <si>
    <t>Комунальное хозяйство</t>
  </si>
  <si>
    <t>Благоустройство</t>
  </si>
  <si>
    <t>6.</t>
  </si>
  <si>
    <t>Образование</t>
  </si>
  <si>
    <t xml:space="preserve">Молодежная политика </t>
  </si>
  <si>
    <t>7.</t>
  </si>
  <si>
    <t>Культура, кинематография</t>
  </si>
  <si>
    <t>08</t>
  </si>
  <si>
    <t>Культура</t>
  </si>
  <si>
    <t>8.</t>
  </si>
  <si>
    <t>Социальная политика</t>
  </si>
  <si>
    <t>Пенсионное обеспечение</t>
  </si>
  <si>
    <t>9.</t>
  </si>
  <si>
    <t>Физическая культура и спорт</t>
  </si>
  <si>
    <t>Физическая культура</t>
  </si>
  <si>
    <t>Распределение бюджетных ассигнований по разделам и подразделам классификации расходов бюджетов на 2020 год</t>
  </si>
  <si>
    <t>рублей</t>
  </si>
  <si>
    <t>10</t>
  </si>
  <si>
    <t>Обеспечение пожарной безопасности</t>
  </si>
  <si>
    <t>к решению Совета Новощербиновского</t>
  </si>
  <si>
    <t>сельского    поселения Щербиновского района</t>
  </si>
  <si>
    <t xml:space="preserve">ПРИЛОЖЕНИЕ № 5 </t>
  </si>
  <si>
    <t>Утверждено</t>
  </si>
  <si>
    <t>решением Совета Новощербиновского</t>
  </si>
  <si>
    <t>сельского поселения  Щербиновского района</t>
  </si>
  <si>
    <t xml:space="preserve">           от 27.12.2019 № 2 (в редакции  решения</t>
  </si>
  <si>
    <t xml:space="preserve"> Совета  Новощербиновского  сельского</t>
  </si>
  <si>
    <t>Начальник финансового отдела                                                      Новощербиновского сельского поселения                  Щербиновского района</t>
  </si>
  <si>
    <t>С.С. Федина</t>
  </si>
  <si>
    <t>от 30.07.2020 № _</t>
  </si>
  <si>
    <t xml:space="preserve"> поселения  от 30.07.2020 № _)</t>
  </si>
  <si>
    <t xml:space="preserve">ПРИЛОЖЕНИЕ № 2         </t>
  </si>
  <si>
    <t>Защита населения и территории от чрезвычайных ситуаций природного и техногенного характера, пожарная безопасность</t>
  </si>
  <si>
    <t>Глава                                              Новощербиновского сельского поселения                  Щербиновского района</t>
  </si>
  <si>
    <t>А.А. Мищенко</t>
  </si>
  <si>
    <t>Другие вопросы в области образования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</si>
  <si>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</si>
  <si>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</si>
  <si>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</si>
  <si>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10.</t>
  </si>
  <si>
    <t>Распределение бюджетных ассигнований по разделам и подразделам классификации расходов бюджетов на 2025 год</t>
  </si>
  <si>
    <t>63 800,00+</t>
  </si>
  <si>
    <t>627 827,24+</t>
  </si>
  <si>
    <t>1 157 163,80+</t>
  </si>
  <si>
    <t>106 287,00+</t>
  </si>
  <si>
    <t>2 291 068,36+</t>
  </si>
  <si>
    <t>1 120 000,00+</t>
  </si>
  <si>
    <t>1 100 000,00+</t>
  </si>
  <si>
    <t>8 000,00+</t>
  </si>
  <si>
    <t>Приложение 1                                                              к решению Совета Новощербиновского                                                         сельского поселения Щербиновского района          от 09.04.2025 № 2</t>
  </si>
  <si>
    <t>Приложение 4                                                                                         Утверждено                                                        решением Совета Новощербиновского сельского поселения Щербиновского района от 26.12.2024 № 2 (в редакции  решения Совета  Новощербиновского  сельского  поселения  Щербиновского района                           от 09.04.2025 № 2</t>
  </si>
  <si>
    <t>13 284,22-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</si>
</sst>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49" fontId="4" fillId="0" borderId="0" xfId="0" applyNumberFormat="1" applyFont="1" applyAlignment="1">
      <alignment horizontal="center" vertical="center" wrapText="1"/>
    </xf>
    <xf numFmtId="0" fontId="0" fillId="0" borderId="0" xfId="0" applyAlignment="1"/>
    <xf numFmtId="4" fontId="0" fillId="0" borderId="0" xfId="0" applyNumberFormat="1"/>
    <xf numFmtId="4" fontId="0" fillId="2" borderId="0" xfId="0" applyNumberFormat="1" applyFill="1"/>
    <xf numFmtId="4" fontId="0" fillId="3" borderId="0" xfId="0" applyNumberFormat="1" applyFill="1"/>
    <xf numFmtId="4" fontId="0" fillId="3" borderId="0" xfId="0" applyNumberFormat="1" applyFill="1" applyBorder="1"/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2" fontId="8" fillId="0" borderId="0" xfId="0" applyNumberFormat="1" applyFont="1"/>
    <xf numFmtId="4" fontId="8" fillId="0" borderId="0" xfId="0" applyNumberFormat="1" applyFont="1"/>
    <xf numFmtId="4" fontId="1" fillId="0" borderId="0" xfId="0" applyNumberFormat="1" applyFont="1" applyAlignment="1">
      <alignment horizontal="right"/>
    </xf>
    <xf numFmtId="0" fontId="10" fillId="0" borderId="0" xfId="0" applyFont="1"/>
    <xf numFmtId="0" fontId="8" fillId="0" borderId="0" xfId="0" applyFont="1" applyFill="1" applyBorder="1"/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49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P40"/>
  <sheetViews>
    <sheetView tabSelected="1" view="pageBreakPreview" topLeftCell="B1" zoomScaleSheetLayoutView="100" workbookViewId="0">
      <selection activeCell="I23" sqref="I23"/>
    </sheetView>
  </sheetViews>
  <sheetFormatPr defaultRowHeight="14.4"/>
  <cols>
    <col min="2" max="2" width="6.88671875" customWidth="1"/>
    <col min="3" max="3" width="38.6640625" customWidth="1"/>
    <col min="6" max="6" width="24.44140625" style="18" customWidth="1"/>
    <col min="8" max="8" width="12.33203125" style="22" customWidth="1"/>
    <col min="9" max="9" width="11.33203125" style="22" customWidth="1"/>
    <col min="10" max="10" width="11.33203125" style="22" bestFit="1" customWidth="1"/>
    <col min="11" max="11" width="9.77734375" style="22" customWidth="1"/>
    <col min="12" max="12" width="11.6640625" style="22" customWidth="1"/>
    <col min="13" max="13" width="12.5546875" style="22" customWidth="1"/>
    <col min="14" max="14" width="10.109375" style="22" customWidth="1"/>
    <col min="15" max="15" width="9.6640625" style="22" customWidth="1"/>
    <col min="16" max="16" width="12.77734375" style="22" customWidth="1"/>
    <col min="17" max="17" width="10.33203125" style="22" customWidth="1"/>
    <col min="18" max="19" width="10" style="22" customWidth="1"/>
    <col min="20" max="20" width="9.6640625" style="22" customWidth="1"/>
    <col min="21" max="21" width="11.44140625" style="22" customWidth="1"/>
    <col min="22" max="23" width="11.33203125" style="22" customWidth="1"/>
    <col min="24" max="24" width="11.5546875" style="22" customWidth="1"/>
    <col min="25" max="25" width="12.33203125" style="22" customWidth="1"/>
    <col min="26" max="42" width="8.88671875" style="22"/>
  </cols>
  <sheetData>
    <row r="1" spans="2:16" ht="96.6" customHeight="1">
      <c r="D1" s="43" t="s">
        <v>85</v>
      </c>
      <c r="E1" s="44"/>
      <c r="F1" s="44"/>
      <c r="G1" s="44"/>
    </row>
    <row r="2" spans="2:16" ht="144.6" customHeight="1">
      <c r="D2" s="45" t="s">
        <v>86</v>
      </c>
      <c r="E2" s="45"/>
      <c r="F2" s="45"/>
      <c r="G2" s="45"/>
    </row>
    <row r="3" spans="2:16" ht="43.35" customHeight="1">
      <c r="C3" s="47" t="s">
        <v>76</v>
      </c>
      <c r="D3" s="47"/>
      <c r="E3" s="47"/>
      <c r="F3" s="47"/>
    </row>
    <row r="4" spans="2:16" ht="20.399999999999999" customHeight="1">
      <c r="F4" s="26" t="s">
        <v>52</v>
      </c>
    </row>
    <row r="5" spans="2:16" ht="36">
      <c r="B5" s="1" t="s">
        <v>0</v>
      </c>
      <c r="C5" s="1" t="s">
        <v>1</v>
      </c>
      <c r="D5" s="1" t="s">
        <v>2</v>
      </c>
      <c r="E5" s="1" t="s">
        <v>3</v>
      </c>
      <c r="F5" s="27" t="s">
        <v>4</v>
      </c>
    </row>
    <row r="6" spans="2:16" ht="15.6">
      <c r="B6" s="2">
        <v>1</v>
      </c>
      <c r="C6" s="2">
        <v>2</v>
      </c>
      <c r="D6" s="2">
        <v>3</v>
      </c>
      <c r="E6" s="2">
        <v>4</v>
      </c>
      <c r="F6" s="28">
        <v>5</v>
      </c>
    </row>
    <row r="7" spans="2:16" ht="25.35" customHeight="1">
      <c r="B7" s="3"/>
      <c r="C7" s="4" t="s">
        <v>5</v>
      </c>
      <c r="D7" s="5"/>
      <c r="E7" s="5"/>
      <c r="F7" s="6">
        <f>F9+F15+F17+F20+F23+F26+F29+F31+F33+F35</f>
        <v>40437702.399999999</v>
      </c>
    </row>
    <row r="8" spans="2:16" ht="19.2" customHeight="1">
      <c r="B8" s="3"/>
      <c r="C8" s="7" t="s">
        <v>6</v>
      </c>
      <c r="D8" s="3"/>
      <c r="E8" s="3"/>
      <c r="F8" s="8"/>
    </row>
    <row r="9" spans="2:16" ht="24" customHeight="1">
      <c r="B9" s="5" t="s">
        <v>7</v>
      </c>
      <c r="C9" s="4" t="s">
        <v>8</v>
      </c>
      <c r="D9" s="9" t="s">
        <v>9</v>
      </c>
      <c r="E9" s="9" t="s">
        <v>10</v>
      </c>
      <c r="F9" s="6">
        <f>F10+F11+F12+F13+F14</f>
        <v>8991610.2400000002</v>
      </c>
    </row>
    <row r="10" spans="2:16" ht="72.599999999999994" customHeight="1">
      <c r="B10" s="3"/>
      <c r="C10" s="10" t="s">
        <v>11</v>
      </c>
      <c r="D10" s="11" t="s">
        <v>9</v>
      </c>
      <c r="E10" s="11" t="s">
        <v>12</v>
      </c>
      <c r="F10" s="25">
        <v>1029671</v>
      </c>
    </row>
    <row r="11" spans="2:16" s="22" customFormat="1" ht="90.6" customHeight="1">
      <c r="B11" s="3"/>
      <c r="C11" s="10" t="s">
        <v>13</v>
      </c>
      <c r="D11" s="11" t="s">
        <v>9</v>
      </c>
      <c r="E11" s="11" t="s">
        <v>14</v>
      </c>
      <c r="F11" s="29">
        <f>6200749+63800-13284.22</f>
        <v>6251264.7800000003</v>
      </c>
      <c r="H11" s="22" t="s">
        <v>77</v>
      </c>
      <c r="I11" s="37" t="s">
        <v>87</v>
      </c>
      <c r="L11" s="24"/>
    </row>
    <row r="12" spans="2:16" s="22" customFormat="1" ht="90.6" customHeight="1">
      <c r="B12" s="3"/>
      <c r="C12" s="10" t="s">
        <v>15</v>
      </c>
      <c r="D12" s="11" t="s">
        <v>9</v>
      </c>
      <c r="E12" s="11" t="s">
        <v>16</v>
      </c>
      <c r="F12" s="30">
        <v>197000</v>
      </c>
    </row>
    <row r="13" spans="2:16" s="22" customFormat="1" ht="28.35" customHeight="1">
      <c r="B13" s="3"/>
      <c r="C13" s="7" t="s">
        <v>18</v>
      </c>
      <c r="D13" s="11" t="s">
        <v>9</v>
      </c>
      <c r="E13" s="11">
        <v>11</v>
      </c>
      <c r="F13" s="30">
        <v>20000</v>
      </c>
    </row>
    <row r="14" spans="2:16" s="22" customFormat="1" ht="42" customHeight="1">
      <c r="B14" s="3"/>
      <c r="C14" s="7" t="s">
        <v>19</v>
      </c>
      <c r="D14" s="11" t="s">
        <v>9</v>
      </c>
      <c r="E14" s="11">
        <v>13</v>
      </c>
      <c r="F14" s="29">
        <f>802563+677827.24+13284.22</f>
        <v>1493674.46</v>
      </c>
      <c r="H14" s="22" t="s">
        <v>78</v>
      </c>
      <c r="I14" s="37" t="s">
        <v>87</v>
      </c>
      <c r="K14" s="23"/>
      <c r="L14" s="32"/>
      <c r="N14" s="34"/>
      <c r="O14" s="24"/>
      <c r="P14" s="24"/>
    </row>
    <row r="15" spans="2:16" s="22" customFormat="1" ht="22.35" customHeight="1">
      <c r="B15" s="5" t="s">
        <v>20</v>
      </c>
      <c r="C15" s="4" t="s">
        <v>21</v>
      </c>
      <c r="D15" s="9" t="s">
        <v>12</v>
      </c>
      <c r="E15" s="9" t="s">
        <v>10</v>
      </c>
      <c r="F15" s="6">
        <f>F16</f>
        <v>572758</v>
      </c>
    </row>
    <row r="16" spans="2:16" s="22" customFormat="1" ht="37.35" customHeight="1">
      <c r="B16" s="3"/>
      <c r="C16" s="10" t="s">
        <v>22</v>
      </c>
      <c r="D16" s="11" t="s">
        <v>12</v>
      </c>
      <c r="E16" s="11" t="s">
        <v>23</v>
      </c>
      <c r="F16" s="30">
        <f>564758+8000</f>
        <v>572758</v>
      </c>
      <c r="H16" s="22" t="s">
        <v>84</v>
      </c>
    </row>
    <row r="17" spans="2:24" s="22" customFormat="1" ht="58.65" customHeight="1">
      <c r="B17" s="5" t="s">
        <v>24</v>
      </c>
      <c r="C17" s="13" t="s">
        <v>25</v>
      </c>
      <c r="D17" s="9" t="s">
        <v>23</v>
      </c>
      <c r="E17" s="9" t="s">
        <v>10</v>
      </c>
      <c r="F17" s="6">
        <f>F18+F19</f>
        <v>214000</v>
      </c>
    </row>
    <row r="18" spans="2:24" s="22" customFormat="1" ht="72.599999999999994" customHeight="1">
      <c r="B18" s="3"/>
      <c r="C18" s="10" t="s">
        <v>68</v>
      </c>
      <c r="D18" s="11" t="s">
        <v>23</v>
      </c>
      <c r="E18" s="11" t="s">
        <v>53</v>
      </c>
      <c r="F18" s="30">
        <v>73000</v>
      </c>
    </row>
    <row r="19" spans="2:24" s="22" customFormat="1" ht="36" customHeight="1">
      <c r="B19" s="3"/>
      <c r="C19" s="7" t="s">
        <v>28</v>
      </c>
      <c r="D19" s="11" t="s">
        <v>23</v>
      </c>
      <c r="E19" s="11">
        <v>14</v>
      </c>
      <c r="F19" s="30">
        <v>141000</v>
      </c>
    </row>
    <row r="20" spans="2:24" s="22" customFormat="1" ht="27" customHeight="1">
      <c r="B20" s="5" t="s">
        <v>29</v>
      </c>
      <c r="C20" s="13" t="s">
        <v>30</v>
      </c>
      <c r="D20" s="9" t="s">
        <v>14</v>
      </c>
      <c r="E20" s="9" t="s">
        <v>10</v>
      </c>
      <c r="F20" s="6">
        <f>F21+F22</f>
        <v>6971963.7999999998</v>
      </c>
    </row>
    <row r="21" spans="2:24" s="22" customFormat="1" ht="44.4" customHeight="1">
      <c r="B21" s="3"/>
      <c r="C21" s="7" t="s">
        <v>31</v>
      </c>
      <c r="D21" s="11" t="s">
        <v>14</v>
      </c>
      <c r="E21" s="11" t="s">
        <v>27</v>
      </c>
      <c r="F21" s="30">
        <f>5809800+1157163.8</f>
        <v>6966963.7999999998</v>
      </c>
      <c r="H21" s="22" t="s">
        <v>79</v>
      </c>
      <c r="J21" s="24"/>
    </row>
    <row r="22" spans="2:24" s="22" customFormat="1" ht="39" customHeight="1">
      <c r="B22" s="3"/>
      <c r="C22" s="7" t="s">
        <v>32</v>
      </c>
      <c r="D22" s="11" t="s">
        <v>14</v>
      </c>
      <c r="E22" s="11">
        <v>12</v>
      </c>
      <c r="F22" s="30">
        <v>5000</v>
      </c>
    </row>
    <row r="23" spans="2:24" s="22" customFormat="1" ht="38.4" customHeight="1">
      <c r="B23" s="5" t="s">
        <v>33</v>
      </c>
      <c r="C23" s="4" t="s">
        <v>34</v>
      </c>
      <c r="D23" s="9" t="s">
        <v>35</v>
      </c>
      <c r="E23" s="9" t="s">
        <v>10</v>
      </c>
      <c r="F23" s="6">
        <f>F25+F24</f>
        <v>12054001.359999999</v>
      </c>
    </row>
    <row r="24" spans="2:24" s="22" customFormat="1" ht="25.65" customHeight="1">
      <c r="B24" s="5"/>
      <c r="C24" s="7" t="s">
        <v>36</v>
      </c>
      <c r="D24" s="11" t="s">
        <v>35</v>
      </c>
      <c r="E24" s="11" t="s">
        <v>12</v>
      </c>
      <c r="F24" s="8">
        <v>106287</v>
      </c>
      <c r="H24" s="22" t="s">
        <v>80</v>
      </c>
      <c r="L24" s="24"/>
      <c r="M24" s="24"/>
    </row>
    <row r="25" spans="2:24" s="22" customFormat="1" ht="24" customHeight="1">
      <c r="B25" s="3"/>
      <c r="C25" s="7" t="s">
        <v>37</v>
      </c>
      <c r="D25" s="11" t="s">
        <v>35</v>
      </c>
      <c r="E25" s="11" t="s">
        <v>23</v>
      </c>
      <c r="F25" s="30">
        <f>8556646+2291068.36+1100000</f>
        <v>11947714.359999999</v>
      </c>
      <c r="H25" s="22" t="s">
        <v>81</v>
      </c>
      <c r="I25" s="22" t="s">
        <v>83</v>
      </c>
      <c r="L25" s="24"/>
      <c r="M25" s="24"/>
      <c r="P25" s="35"/>
      <c r="X25" s="35"/>
    </row>
    <row r="26" spans="2:24" s="22" customFormat="1" ht="30" customHeight="1">
      <c r="B26" s="5" t="s">
        <v>38</v>
      </c>
      <c r="C26" s="4" t="s">
        <v>39</v>
      </c>
      <c r="D26" s="9" t="s">
        <v>17</v>
      </c>
      <c r="E26" s="9" t="s">
        <v>10</v>
      </c>
      <c r="F26" s="6">
        <f>F27+F28</f>
        <v>109400</v>
      </c>
    </row>
    <row r="27" spans="2:24" s="22" customFormat="1" ht="25.35" customHeight="1">
      <c r="B27" s="3"/>
      <c r="C27" s="7" t="s">
        <v>40</v>
      </c>
      <c r="D27" s="11" t="s">
        <v>17</v>
      </c>
      <c r="E27" s="11" t="s">
        <v>17</v>
      </c>
      <c r="F27" s="31">
        <v>25000</v>
      </c>
    </row>
    <row r="28" spans="2:24" s="22" customFormat="1" ht="37.200000000000003" customHeight="1">
      <c r="B28" s="3"/>
      <c r="C28" s="7" t="s">
        <v>71</v>
      </c>
      <c r="D28" s="11" t="s">
        <v>17</v>
      </c>
      <c r="E28" s="11" t="s">
        <v>27</v>
      </c>
      <c r="F28" s="30">
        <v>84400</v>
      </c>
    </row>
    <row r="29" spans="2:24" s="22" customFormat="1" ht="21.6" customHeight="1">
      <c r="B29" s="5" t="s">
        <v>41</v>
      </c>
      <c r="C29" s="4" t="s">
        <v>42</v>
      </c>
      <c r="D29" s="9" t="s">
        <v>43</v>
      </c>
      <c r="E29" s="9" t="s">
        <v>10</v>
      </c>
      <c r="F29" s="6">
        <f>F30</f>
        <v>11382669</v>
      </c>
    </row>
    <row r="30" spans="2:24" s="22" customFormat="1" ht="23.4" customHeight="1">
      <c r="B30" s="3"/>
      <c r="C30" s="7" t="s">
        <v>44</v>
      </c>
      <c r="D30" s="11" t="s">
        <v>43</v>
      </c>
      <c r="E30" s="11" t="s">
        <v>9</v>
      </c>
      <c r="F30" s="30">
        <f>10262669+1120000</f>
        <v>11382669</v>
      </c>
      <c r="H30" s="22" t="s">
        <v>82</v>
      </c>
      <c r="K30" s="23"/>
      <c r="L30" s="33"/>
      <c r="M30" s="33"/>
      <c r="N30" s="38"/>
    </row>
    <row r="31" spans="2:24" s="22" customFormat="1" ht="30" customHeight="1">
      <c r="B31" s="5" t="s">
        <v>45</v>
      </c>
      <c r="C31" s="4" t="s">
        <v>46</v>
      </c>
      <c r="D31" s="9">
        <v>10</v>
      </c>
      <c r="E31" s="9" t="s">
        <v>10</v>
      </c>
      <c r="F31" s="6">
        <f>F32</f>
        <v>108000</v>
      </c>
    </row>
    <row r="32" spans="2:24" s="22" customFormat="1" ht="22.35" customHeight="1">
      <c r="B32" s="3"/>
      <c r="C32" s="7" t="s">
        <v>47</v>
      </c>
      <c r="D32" s="11">
        <v>10</v>
      </c>
      <c r="E32" s="11" t="s">
        <v>9</v>
      </c>
      <c r="F32" s="30">
        <v>108000</v>
      </c>
    </row>
    <row r="33" spans="2:9" s="22" customFormat="1" ht="25.2" customHeight="1">
      <c r="B33" s="5" t="s">
        <v>48</v>
      </c>
      <c r="C33" s="4" t="s">
        <v>49</v>
      </c>
      <c r="D33" s="9">
        <v>11</v>
      </c>
      <c r="E33" s="9" t="s">
        <v>10</v>
      </c>
      <c r="F33" s="6">
        <f>F34</f>
        <v>30000</v>
      </c>
    </row>
    <row r="34" spans="2:9" s="22" customFormat="1" ht="25.65" customHeight="1">
      <c r="B34" s="3"/>
      <c r="C34" s="7" t="s">
        <v>50</v>
      </c>
      <c r="D34" s="11">
        <v>11</v>
      </c>
      <c r="E34" s="11" t="s">
        <v>9</v>
      </c>
      <c r="F34" s="30">
        <v>30000</v>
      </c>
      <c r="I34" s="24"/>
    </row>
    <row r="35" spans="2:9" s="22" customFormat="1" ht="60.6" customHeight="1">
      <c r="B35" s="5" t="s">
        <v>75</v>
      </c>
      <c r="C35" s="4" t="s">
        <v>72</v>
      </c>
      <c r="D35" s="9" t="s">
        <v>73</v>
      </c>
      <c r="E35" s="9" t="s">
        <v>10</v>
      </c>
      <c r="F35" s="6">
        <f>F36</f>
        <v>3300</v>
      </c>
    </row>
    <row r="36" spans="2:9" s="22" customFormat="1" ht="54.6" customHeight="1">
      <c r="B36" s="3"/>
      <c r="C36" s="7" t="s">
        <v>74</v>
      </c>
      <c r="D36" s="11" t="s">
        <v>73</v>
      </c>
      <c r="E36" s="11" t="s">
        <v>9</v>
      </c>
      <c r="F36" s="8">
        <v>3300</v>
      </c>
    </row>
    <row r="37" spans="2:9" s="22" customFormat="1" ht="33.6" customHeight="1">
      <c r="B37" s="39"/>
      <c r="C37" s="40"/>
      <c r="D37" s="41"/>
      <c r="E37" s="41"/>
      <c r="F37" s="42"/>
    </row>
    <row r="38" spans="2:9" s="22" customFormat="1" ht="55.65" customHeight="1">
      <c r="B38" s="48" t="s">
        <v>69</v>
      </c>
      <c r="C38" s="48"/>
      <c r="D38" s="48"/>
      <c r="F38" s="36" t="s">
        <v>70</v>
      </c>
    </row>
    <row r="39" spans="2:9" s="22" customFormat="1">
      <c r="B39" s="46"/>
      <c r="C39" s="46"/>
      <c r="D39" s="46"/>
      <c r="F39" s="35"/>
    </row>
    <row r="40" spans="2:9" s="22" customFormat="1" ht="51" customHeight="1">
      <c r="F40" s="35"/>
    </row>
  </sheetData>
  <mergeCells count="5">
    <mergeCell ref="D1:G1"/>
    <mergeCell ref="D2:G2"/>
    <mergeCell ref="B39:D39"/>
    <mergeCell ref="C3:F3"/>
    <mergeCell ref="B38:D38"/>
  </mergeCells>
  <printOptions verticalCentered="1"/>
  <pageMargins left="1.1811023622047245" right="0.39370078740157483" top="0.78740157480314965" bottom="0.78740157480314965" header="0" footer="0"/>
  <pageSetup paperSize="9" scale="80" fitToHeight="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47"/>
  <sheetViews>
    <sheetView view="pageBreakPreview" topLeftCell="A4" zoomScale="60" workbookViewId="0">
      <selection activeCell="X14" sqref="X14"/>
    </sheetView>
  </sheetViews>
  <sheetFormatPr defaultRowHeight="14.4"/>
  <cols>
    <col min="2" max="2" width="6.88671875" customWidth="1"/>
    <col min="3" max="3" width="36.44140625" customWidth="1"/>
    <col min="5" max="5" width="8.88671875" customWidth="1"/>
    <col min="6" max="6" width="27.88671875" customWidth="1"/>
    <col min="7" max="7" width="10.5546875" bestFit="1" customWidth="1"/>
    <col min="8" max="8" width="12" customWidth="1"/>
    <col min="9" max="10" width="13" customWidth="1"/>
    <col min="11" max="11" width="13.88671875" customWidth="1"/>
    <col min="12" max="12" width="27.88671875" customWidth="1"/>
  </cols>
  <sheetData>
    <row r="1" spans="2:12" ht="25.35" customHeight="1">
      <c r="D1" s="50" t="s">
        <v>67</v>
      </c>
      <c r="E1" s="51"/>
      <c r="F1" s="51"/>
      <c r="G1" s="51"/>
    </row>
    <row r="2" spans="2:12" ht="14.4" customHeight="1">
      <c r="D2" s="49" t="s">
        <v>55</v>
      </c>
      <c r="E2" s="52"/>
      <c r="F2" s="52"/>
      <c r="G2" s="52"/>
    </row>
    <row r="3" spans="2:12" ht="16.649999999999999" customHeight="1">
      <c r="D3" s="49" t="s">
        <v>56</v>
      </c>
      <c r="E3" s="52"/>
      <c r="F3" s="52"/>
      <c r="G3" s="52"/>
    </row>
    <row r="4" spans="2:12" ht="16.350000000000001" customHeight="1">
      <c r="D4" s="49" t="s">
        <v>65</v>
      </c>
      <c r="E4" s="52"/>
      <c r="F4" s="52"/>
      <c r="G4" s="52"/>
    </row>
    <row r="5" spans="2:12" ht="14.4" customHeight="1">
      <c r="D5" s="16"/>
      <c r="E5" s="17"/>
      <c r="F5" s="17"/>
      <c r="G5" s="17"/>
      <c r="L5" s="17"/>
    </row>
    <row r="6" spans="2:12" ht="18">
      <c r="D6" s="49" t="s">
        <v>57</v>
      </c>
      <c r="E6" s="49"/>
      <c r="F6" s="49"/>
      <c r="G6" s="49"/>
    </row>
    <row r="7" spans="2:12" ht="18">
      <c r="D7" s="49" t="s">
        <v>58</v>
      </c>
      <c r="E7" s="49"/>
      <c r="F7" s="49"/>
      <c r="G7" s="49"/>
    </row>
    <row r="8" spans="2:12" ht="21" customHeight="1">
      <c r="D8" s="49" t="s">
        <v>59</v>
      </c>
      <c r="E8" s="49"/>
      <c r="F8" s="49"/>
      <c r="G8" s="49"/>
    </row>
    <row r="9" spans="2:12" ht="18">
      <c r="D9" s="49" t="s">
        <v>60</v>
      </c>
      <c r="E9" s="49"/>
      <c r="F9" s="49"/>
      <c r="G9" s="49"/>
    </row>
    <row r="10" spans="2:12" ht="21.6" customHeight="1">
      <c r="D10" s="54" t="s">
        <v>61</v>
      </c>
      <c r="E10" s="51"/>
      <c r="F10" s="51"/>
      <c r="G10" s="51"/>
    </row>
    <row r="11" spans="2:12" ht="19.649999999999999" customHeight="1">
      <c r="D11" s="55" t="s">
        <v>62</v>
      </c>
      <c r="E11" s="55"/>
      <c r="F11" s="55"/>
      <c r="G11" s="55"/>
    </row>
    <row r="12" spans="2:12" ht="18" customHeight="1">
      <c r="D12" s="50" t="s">
        <v>66</v>
      </c>
      <c r="E12" s="50"/>
      <c r="F12" s="50"/>
      <c r="G12" s="50"/>
    </row>
    <row r="13" spans="2:12" ht="79.650000000000006" customHeight="1">
      <c r="C13" s="47" t="s">
        <v>51</v>
      </c>
      <c r="D13" s="47"/>
      <c r="E13" s="47"/>
      <c r="F13" s="47"/>
    </row>
    <row r="14" spans="2:12" ht="26.4" customHeight="1">
      <c r="F14" s="14" t="s">
        <v>52</v>
      </c>
      <c r="L14" s="14" t="s">
        <v>52</v>
      </c>
    </row>
    <row r="15" spans="2:12" ht="36">
      <c r="B15" s="1" t="s">
        <v>0</v>
      </c>
      <c r="C15" s="1" t="s">
        <v>1</v>
      </c>
      <c r="D15" s="1" t="s">
        <v>2</v>
      </c>
      <c r="E15" s="1" t="s">
        <v>3</v>
      </c>
      <c r="F15" s="1" t="s">
        <v>4</v>
      </c>
      <c r="L15" s="1" t="s">
        <v>4</v>
      </c>
    </row>
    <row r="16" spans="2:12" ht="15.6">
      <c r="B16" s="2">
        <v>1</v>
      </c>
      <c r="C16" s="2">
        <v>2</v>
      </c>
      <c r="D16" s="2">
        <v>3</v>
      </c>
      <c r="E16" s="2">
        <v>4</v>
      </c>
      <c r="F16" s="2">
        <v>5</v>
      </c>
      <c r="L16" s="2">
        <v>5</v>
      </c>
    </row>
    <row r="17" spans="2:12" ht="18">
      <c r="B17" s="3"/>
      <c r="C17" s="4" t="s">
        <v>5</v>
      </c>
      <c r="D17" s="5"/>
      <c r="E17" s="5"/>
      <c r="F17" s="6">
        <f>F19+F25+F27+F31+F34+F37+F39+F41+F43</f>
        <v>38410974.369999997</v>
      </c>
      <c r="J17" s="18"/>
      <c r="K17" s="18"/>
      <c r="L17" s="6">
        <f>L19+L25+L27+L31+L34+L37+L39+L41+L43</f>
        <v>38410974.369999997</v>
      </c>
    </row>
    <row r="18" spans="2:12" ht="18">
      <c r="B18" s="3"/>
      <c r="C18" s="7" t="s">
        <v>6</v>
      </c>
      <c r="D18" s="3"/>
      <c r="E18" s="3"/>
      <c r="F18" s="8"/>
      <c r="J18" s="18"/>
      <c r="K18" s="18"/>
      <c r="L18" s="8"/>
    </row>
    <row r="19" spans="2:12" ht="34.799999999999997">
      <c r="B19" s="5" t="s">
        <v>7</v>
      </c>
      <c r="C19" s="4" t="s">
        <v>8</v>
      </c>
      <c r="D19" s="9" t="s">
        <v>9</v>
      </c>
      <c r="E19" s="9" t="s">
        <v>10</v>
      </c>
      <c r="F19" s="6">
        <f>F20+F21+F22+F23+F24</f>
        <v>10194553.75</v>
      </c>
      <c r="J19" s="18"/>
      <c r="K19" s="18"/>
      <c r="L19" s="6">
        <f>L20+L21+L22+L23+L24</f>
        <v>10053193</v>
      </c>
    </row>
    <row r="20" spans="2:12" ht="72">
      <c r="B20" s="3"/>
      <c r="C20" s="10" t="s">
        <v>11</v>
      </c>
      <c r="D20" s="11" t="s">
        <v>9</v>
      </c>
      <c r="E20" s="11" t="s">
        <v>12</v>
      </c>
      <c r="F20" s="8">
        <v>757335</v>
      </c>
      <c r="J20" s="18"/>
      <c r="K20" s="18"/>
      <c r="L20" s="8">
        <v>757335</v>
      </c>
    </row>
    <row r="21" spans="2:12" ht="126">
      <c r="B21" s="3"/>
      <c r="C21" s="10" t="s">
        <v>13</v>
      </c>
      <c r="D21" s="11" t="s">
        <v>9</v>
      </c>
      <c r="E21" s="11" t="s">
        <v>14</v>
      </c>
      <c r="F21" s="8">
        <v>5160549</v>
      </c>
      <c r="J21" s="18"/>
      <c r="K21" s="18"/>
      <c r="L21" s="8">
        <v>5160549</v>
      </c>
    </row>
    <row r="22" spans="2:12" ht="90">
      <c r="B22" s="3"/>
      <c r="C22" s="10" t="s">
        <v>15</v>
      </c>
      <c r="D22" s="11" t="s">
        <v>9</v>
      </c>
      <c r="E22" s="11" t="s">
        <v>16</v>
      </c>
      <c r="F22" s="8">
        <v>147000</v>
      </c>
      <c r="J22" s="18"/>
      <c r="K22" s="18"/>
      <c r="L22" s="8">
        <v>147000</v>
      </c>
    </row>
    <row r="23" spans="2:12" ht="18">
      <c r="B23" s="3"/>
      <c r="C23" s="7" t="s">
        <v>18</v>
      </c>
      <c r="D23" s="11" t="s">
        <v>9</v>
      </c>
      <c r="E23" s="11">
        <v>11</v>
      </c>
      <c r="F23" s="8">
        <v>20000</v>
      </c>
      <c r="J23" s="18"/>
      <c r="K23" s="18"/>
      <c r="L23" s="8">
        <v>20000</v>
      </c>
    </row>
    <row r="24" spans="2:12" ht="36">
      <c r="B24" s="3"/>
      <c r="C24" s="7" t="s">
        <v>19</v>
      </c>
      <c r="D24" s="11" t="s">
        <v>9</v>
      </c>
      <c r="E24" s="11">
        <v>13</v>
      </c>
      <c r="F24" s="12">
        <f>L24+I24+H24+G24+J24+K24</f>
        <v>4109669.75</v>
      </c>
      <c r="G24" s="19">
        <v>-53943.6</v>
      </c>
      <c r="H24" s="19">
        <v>-45000</v>
      </c>
      <c r="I24" s="19">
        <v>-184695.65</v>
      </c>
      <c r="J24" s="20">
        <v>325000</v>
      </c>
      <c r="K24" s="21">
        <v>100000</v>
      </c>
      <c r="L24" s="12">
        <v>3968309</v>
      </c>
    </row>
    <row r="25" spans="2:12" ht="17.399999999999999">
      <c r="B25" s="5" t="s">
        <v>20</v>
      </c>
      <c r="C25" s="4" t="s">
        <v>21</v>
      </c>
      <c r="D25" s="9" t="s">
        <v>12</v>
      </c>
      <c r="E25" s="9" t="s">
        <v>10</v>
      </c>
      <c r="F25" s="6">
        <f>F26</f>
        <v>257048</v>
      </c>
      <c r="J25" s="18"/>
      <c r="K25" s="18"/>
      <c r="L25" s="6">
        <f>L26</f>
        <v>257048</v>
      </c>
    </row>
    <row r="26" spans="2:12" ht="36">
      <c r="B26" s="3"/>
      <c r="C26" s="7" t="s">
        <v>22</v>
      </c>
      <c r="D26" s="11" t="s">
        <v>12</v>
      </c>
      <c r="E26" s="11" t="s">
        <v>23</v>
      </c>
      <c r="F26" s="8">
        <v>257048</v>
      </c>
      <c r="J26" s="18"/>
      <c r="K26" s="18"/>
      <c r="L26" s="8">
        <v>257048</v>
      </c>
    </row>
    <row r="27" spans="2:12" ht="52.2">
      <c r="B27" s="5" t="s">
        <v>24</v>
      </c>
      <c r="C27" s="4" t="s">
        <v>25</v>
      </c>
      <c r="D27" s="9" t="s">
        <v>23</v>
      </c>
      <c r="E27" s="9" t="s">
        <v>10</v>
      </c>
      <c r="F27" s="6">
        <f>F28+F29+F30</f>
        <v>371000</v>
      </c>
      <c r="J27" s="18"/>
      <c r="K27" s="18"/>
      <c r="L27" s="6">
        <f>L28+L29+L30</f>
        <v>271000</v>
      </c>
    </row>
    <row r="28" spans="2:12" ht="90">
      <c r="B28" s="3"/>
      <c r="C28" s="10" t="s">
        <v>26</v>
      </c>
      <c r="D28" s="11" t="s">
        <v>23</v>
      </c>
      <c r="E28" s="11" t="s">
        <v>27</v>
      </c>
      <c r="F28" s="8">
        <v>72000</v>
      </c>
      <c r="J28" s="18"/>
      <c r="K28" s="18"/>
      <c r="L28" s="8">
        <v>72000</v>
      </c>
    </row>
    <row r="29" spans="2:12" ht="36">
      <c r="B29" s="3"/>
      <c r="C29" s="10" t="s">
        <v>54</v>
      </c>
      <c r="D29" s="11" t="s">
        <v>23</v>
      </c>
      <c r="E29" s="11" t="s">
        <v>53</v>
      </c>
      <c r="F29" s="8">
        <f>L29+K29</f>
        <v>163000</v>
      </c>
      <c r="J29" s="18"/>
      <c r="K29" s="20">
        <v>100000</v>
      </c>
      <c r="L29" s="8">
        <v>63000</v>
      </c>
    </row>
    <row r="30" spans="2:12" ht="72">
      <c r="B30" s="3"/>
      <c r="C30" s="7" t="s">
        <v>28</v>
      </c>
      <c r="D30" s="11" t="s">
        <v>23</v>
      </c>
      <c r="E30" s="11">
        <v>14</v>
      </c>
      <c r="F30" s="8">
        <v>136000</v>
      </c>
      <c r="J30" s="18"/>
      <c r="K30" s="18"/>
      <c r="L30" s="8">
        <v>136000</v>
      </c>
    </row>
    <row r="31" spans="2:12" ht="17.399999999999999">
      <c r="B31" s="5" t="s">
        <v>29</v>
      </c>
      <c r="C31" s="13" t="s">
        <v>30</v>
      </c>
      <c r="D31" s="9" t="s">
        <v>14</v>
      </c>
      <c r="E31" s="9" t="s">
        <v>10</v>
      </c>
      <c r="F31" s="6">
        <f>F32+F33</f>
        <v>6546560.6100000003</v>
      </c>
      <c r="J31" s="18"/>
      <c r="K31" s="18"/>
      <c r="L31" s="6">
        <f>L32+L33</f>
        <v>6577060.6100000003</v>
      </c>
    </row>
    <row r="32" spans="2:12" ht="36">
      <c r="B32" s="3"/>
      <c r="C32" s="7" t="s">
        <v>31</v>
      </c>
      <c r="D32" s="11" t="s">
        <v>14</v>
      </c>
      <c r="E32" s="11" t="s">
        <v>27</v>
      </c>
      <c r="F32" s="8">
        <v>6546560.6100000003</v>
      </c>
      <c r="J32" s="18"/>
      <c r="K32" s="18"/>
      <c r="L32" s="8">
        <v>6546560.6100000003</v>
      </c>
    </row>
    <row r="33" spans="2:12" ht="36">
      <c r="B33" s="3"/>
      <c r="C33" s="7" t="s">
        <v>32</v>
      </c>
      <c r="D33" s="11" t="s">
        <v>14</v>
      </c>
      <c r="E33" s="11">
        <v>12</v>
      </c>
      <c r="F33" s="8">
        <f>L33+H33+G33</f>
        <v>0</v>
      </c>
      <c r="G33" s="19">
        <v>-23500</v>
      </c>
      <c r="H33" s="19">
        <v>-7000</v>
      </c>
      <c r="I33" s="18"/>
      <c r="J33" s="18"/>
      <c r="K33" s="18"/>
      <c r="L33" s="8">
        <v>30500</v>
      </c>
    </row>
    <row r="34" spans="2:12" ht="34.799999999999997">
      <c r="B34" s="5" t="s">
        <v>33</v>
      </c>
      <c r="C34" s="4" t="s">
        <v>34</v>
      </c>
      <c r="D34" s="9" t="s">
        <v>35</v>
      </c>
      <c r="E34" s="9" t="s">
        <v>10</v>
      </c>
      <c r="F34" s="6">
        <f>F36+F35</f>
        <v>8708347.0099999998</v>
      </c>
      <c r="G34" s="18"/>
      <c r="H34" s="18"/>
      <c r="I34" s="18"/>
      <c r="J34" s="18"/>
      <c r="K34" s="18"/>
      <c r="L34" s="6">
        <f>L36+L35</f>
        <v>8758472.7599999998</v>
      </c>
    </row>
    <row r="35" spans="2:12" ht="18">
      <c r="B35" s="5"/>
      <c r="C35" s="7" t="s">
        <v>36</v>
      </c>
      <c r="D35" s="11" t="s">
        <v>35</v>
      </c>
      <c r="E35" s="11" t="s">
        <v>12</v>
      </c>
      <c r="F35" s="8">
        <v>0</v>
      </c>
      <c r="G35" s="18"/>
      <c r="H35" s="18"/>
      <c r="I35" s="18"/>
      <c r="J35" s="18"/>
      <c r="K35" s="18"/>
      <c r="L35" s="8">
        <v>0</v>
      </c>
    </row>
    <row r="36" spans="2:12" ht="18">
      <c r="B36" s="3"/>
      <c r="C36" s="7" t="s">
        <v>37</v>
      </c>
      <c r="D36" s="11" t="s">
        <v>35</v>
      </c>
      <c r="E36" s="11" t="s">
        <v>23</v>
      </c>
      <c r="F36" s="8">
        <f>L36+G36+J36</f>
        <v>8708347.0099999998</v>
      </c>
      <c r="G36" s="19">
        <v>-126000</v>
      </c>
      <c r="H36" s="18"/>
      <c r="I36" s="18"/>
      <c r="J36" s="20">
        <v>75874.25</v>
      </c>
      <c r="K36" s="18"/>
      <c r="L36" s="8">
        <v>8758472.7599999998</v>
      </c>
    </row>
    <row r="37" spans="2:12" ht="17.399999999999999">
      <c r="B37" s="5" t="s">
        <v>38</v>
      </c>
      <c r="C37" s="4" t="s">
        <v>39</v>
      </c>
      <c r="D37" s="9" t="s">
        <v>17</v>
      </c>
      <c r="E37" s="9" t="s">
        <v>10</v>
      </c>
      <c r="F37" s="6">
        <f>F38</f>
        <v>16630</v>
      </c>
      <c r="G37" s="18"/>
      <c r="H37" s="18"/>
      <c r="I37" s="18"/>
      <c r="J37" s="18"/>
      <c r="K37" s="18"/>
      <c r="L37" s="6">
        <f>L38</f>
        <v>87200</v>
      </c>
    </row>
    <row r="38" spans="2:12" ht="18">
      <c r="B38" s="3"/>
      <c r="C38" s="7" t="s">
        <v>40</v>
      </c>
      <c r="D38" s="11" t="s">
        <v>17</v>
      </c>
      <c r="E38" s="11" t="s">
        <v>17</v>
      </c>
      <c r="F38" s="8">
        <f>L38+G38</f>
        <v>16630</v>
      </c>
      <c r="G38" s="19">
        <v>-70570</v>
      </c>
      <c r="H38" s="18"/>
      <c r="I38" s="18"/>
      <c r="J38" s="18"/>
      <c r="K38" s="18"/>
      <c r="L38" s="8">
        <v>87200</v>
      </c>
    </row>
    <row r="39" spans="2:12" ht="17.399999999999999">
      <c r="B39" s="5" t="s">
        <v>41</v>
      </c>
      <c r="C39" s="4" t="s">
        <v>42</v>
      </c>
      <c r="D39" s="9" t="s">
        <v>43</v>
      </c>
      <c r="E39" s="9" t="s">
        <v>10</v>
      </c>
      <c r="F39" s="6">
        <f>F40</f>
        <v>12165835</v>
      </c>
      <c r="G39" s="18"/>
      <c r="H39" s="18"/>
      <c r="I39" s="18"/>
      <c r="J39" s="18"/>
      <c r="K39" s="18"/>
      <c r="L39" s="6">
        <f>L40</f>
        <v>12189000</v>
      </c>
    </row>
    <row r="40" spans="2:12" ht="18">
      <c r="B40" s="3"/>
      <c r="C40" s="7" t="s">
        <v>44</v>
      </c>
      <c r="D40" s="11" t="s">
        <v>43</v>
      </c>
      <c r="E40" s="11" t="s">
        <v>9</v>
      </c>
      <c r="F40" s="8">
        <f>L40+G40</f>
        <v>12165835</v>
      </c>
      <c r="G40" s="19">
        <v>-23165</v>
      </c>
      <c r="H40" s="18"/>
      <c r="I40" s="18"/>
      <c r="J40" s="18"/>
      <c r="K40" s="18"/>
      <c r="L40" s="8">
        <v>12189000</v>
      </c>
    </row>
    <row r="41" spans="2:12" ht="17.399999999999999">
      <c r="B41" s="5" t="s">
        <v>45</v>
      </c>
      <c r="C41" s="4" t="s">
        <v>46</v>
      </c>
      <c r="D41" s="9">
        <v>10</v>
      </c>
      <c r="E41" s="9" t="s">
        <v>10</v>
      </c>
      <c r="F41" s="6">
        <f>F42</f>
        <v>108000</v>
      </c>
      <c r="G41" s="18"/>
      <c r="H41" s="18"/>
      <c r="I41" s="18"/>
      <c r="J41" s="18"/>
      <c r="K41" s="18"/>
      <c r="L41" s="6">
        <f>L42</f>
        <v>108000</v>
      </c>
    </row>
    <row r="42" spans="2:12" ht="18">
      <c r="B42" s="3"/>
      <c r="C42" s="7" t="s">
        <v>47</v>
      </c>
      <c r="D42" s="11">
        <v>10</v>
      </c>
      <c r="E42" s="11" t="s">
        <v>9</v>
      </c>
      <c r="F42" s="8">
        <v>108000</v>
      </c>
      <c r="G42" s="18"/>
      <c r="H42" s="18"/>
      <c r="I42" s="18"/>
      <c r="J42" s="18"/>
      <c r="K42" s="18"/>
      <c r="L42" s="8">
        <v>108000</v>
      </c>
    </row>
    <row r="43" spans="2:12" ht="17.399999999999999">
      <c r="B43" s="5" t="s">
        <v>48</v>
      </c>
      <c r="C43" s="4" t="s">
        <v>49</v>
      </c>
      <c r="D43" s="9">
        <v>11</v>
      </c>
      <c r="E43" s="9" t="s">
        <v>10</v>
      </c>
      <c r="F43" s="6">
        <f>F44</f>
        <v>43000</v>
      </c>
      <c r="G43" s="18"/>
      <c r="H43" s="18"/>
      <c r="I43" s="18"/>
      <c r="J43" s="18"/>
      <c r="K43" s="18"/>
      <c r="L43" s="6">
        <f>L44</f>
        <v>110000</v>
      </c>
    </row>
    <row r="44" spans="2:12" ht="18">
      <c r="B44" s="3"/>
      <c r="C44" s="7" t="s">
        <v>50</v>
      </c>
      <c r="D44" s="11">
        <v>11</v>
      </c>
      <c r="E44" s="11" t="s">
        <v>9</v>
      </c>
      <c r="F44" s="8">
        <f>L44+H44+G44</f>
        <v>43000</v>
      </c>
      <c r="G44" s="19">
        <v>-25000</v>
      </c>
      <c r="H44" s="19">
        <v>-42000</v>
      </c>
      <c r="I44" s="18"/>
      <c r="J44" s="18"/>
      <c r="K44" s="18"/>
      <c r="L44" s="8">
        <v>110000</v>
      </c>
    </row>
    <row r="47" spans="2:12" ht="18">
      <c r="B47" s="53" t="s">
        <v>63</v>
      </c>
      <c r="C47" s="53"/>
      <c r="D47" s="53"/>
      <c r="F47" s="15" t="s">
        <v>64</v>
      </c>
      <c r="L47" s="15" t="s">
        <v>64</v>
      </c>
    </row>
  </sheetData>
  <mergeCells count="13">
    <mergeCell ref="B47:D47"/>
    <mergeCell ref="D8:G8"/>
    <mergeCell ref="D9:G9"/>
    <mergeCell ref="D10:G10"/>
    <mergeCell ref="D11:G11"/>
    <mergeCell ref="D12:G12"/>
    <mergeCell ref="C13:F13"/>
    <mergeCell ref="D7:G7"/>
    <mergeCell ref="D1:G1"/>
    <mergeCell ref="D2:G2"/>
    <mergeCell ref="D3:G3"/>
    <mergeCell ref="D4:G4"/>
    <mergeCell ref="D6:G6"/>
  </mergeCells>
  <pageMargins left="0.7" right="0.7" top="0.75" bottom="0.75" header="0.3" footer="0.3"/>
  <pageSetup paperSize="9" scale="74" orientation="portrait" horizontalDpi="180" verticalDpi="180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2025-04-08T13:43:07Z</dcterms:modified>
</cp:coreProperties>
</file>