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Лист1!$A$1:$G$49</definedName>
  </definedNames>
  <calcPr calcId="124519" calcMode="autoNoTable"/>
</workbook>
</file>

<file path=xl/calcChain.xml><?xml version="1.0" encoding="utf-8"?>
<calcChain xmlns="http://schemas.openxmlformats.org/spreadsheetml/2006/main">
  <c r="F41" i="1"/>
  <c r="F29"/>
  <c r="F25"/>
  <c r="F35"/>
  <c r="F30"/>
  <c r="F36"/>
  <c r="F21"/>
  <c r="F32"/>
  <c r="F27"/>
  <c r="F45"/>
  <c r="F19" l="1"/>
  <c r="F40"/>
  <c r="F26"/>
  <c r="F42"/>
  <c r="F37"/>
  <c r="F31"/>
  <c r="F28"/>
  <c r="F34" l="1"/>
  <c r="F36" i="2"/>
  <c r="F34" s="1"/>
  <c r="F29"/>
  <c r="F27" s="1"/>
  <c r="F24"/>
  <c r="F40"/>
  <c r="F44"/>
  <c r="F38"/>
  <c r="F37" s="1"/>
  <c r="F33"/>
  <c r="F31" s="1"/>
  <c r="L43"/>
  <c r="L41"/>
  <c r="L39"/>
  <c r="L37"/>
  <c r="L34"/>
  <c r="L31"/>
  <c r="L27"/>
  <c r="L25"/>
  <c r="L19"/>
  <c r="F43"/>
  <c r="F41"/>
  <c r="F39"/>
  <c r="F25"/>
  <c r="F19"/>
  <c r="L17" l="1"/>
  <c r="F17"/>
  <c r="F44" i="1"/>
  <c r="F17" s="1"/>
</calcChain>
</file>

<file path=xl/sharedStrings.xml><?xml version="1.0" encoding="utf-8"?>
<sst xmlns="http://schemas.openxmlformats.org/spreadsheetml/2006/main" count="265" uniqueCount="137">
  <si>
    <t>№ п/п</t>
  </si>
  <si>
    <t>Наименование</t>
  </si>
  <si>
    <t>РЗ</t>
  </si>
  <si>
    <t>ПР</t>
  </si>
  <si>
    <t>Сумма</t>
  </si>
  <si>
    <t>Всего расходов:</t>
  </si>
  <si>
    <t>в том числе:</t>
  </si>
  <si>
    <t>1.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</si>
  <si>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</si>
  <si>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</si>
  <si>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</si>
  <si>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</si>
  <si>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</si>
  <si>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</si>
  <si>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</si>
  <si>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</si>
  <si>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</si>
  <si>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</si>
  <si>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</si>
  <si>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</si>
  <si>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2.</t>
  </si>
  <si>
    <t>Национальная оборона</t>
  </si>
  <si>
    <t>Мобилизационная и вневойсковая подготовка</t>
  </si>
  <si>
    <t>03</t>
  </si>
  <si>
    <t>3.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</si>
  <si>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</si>
  <si>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</si>
  <si>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</si>
  <si>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</si>
  <si>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4.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</si>
  <si>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</si>
  <si>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</si>
  <si>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</si>
  <si>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5.</t>
  </si>
  <si>
    <t>Жилищно-коммунальное хозяйство</t>
  </si>
  <si>
    <t>05</t>
  </si>
  <si>
    <t>Комунальное хозяйство</t>
  </si>
  <si>
    <t>Благоустройство</t>
  </si>
  <si>
    <t>6.</t>
  </si>
  <si>
    <t>Образование</t>
  </si>
  <si>
    <t xml:space="preserve">Молодежная политика </t>
  </si>
  <si>
    <t>7.</t>
  </si>
  <si>
    <t>Культура, кинематография</t>
  </si>
  <si>
    <t>08</t>
  </si>
  <si>
    <t>Культура</t>
  </si>
  <si>
    <t>8.</t>
  </si>
  <si>
    <t>Социальная политика</t>
  </si>
  <si>
    <t>Пенсионное обеспечение</t>
  </si>
  <si>
    <t>9.</t>
  </si>
  <si>
    <t>Физическая культура и спорт</t>
  </si>
  <si>
    <t>Физическая культура</t>
  </si>
  <si>
    <t>Распределение бюджетных ассигнований по разделам и подразделам классификации расходов бюджетов на 2020 год</t>
  </si>
  <si>
    <t>рублей</t>
  </si>
  <si>
    <t>10</t>
  </si>
  <si>
    <t>Обеспечение пожарной безопасности</t>
  </si>
  <si>
    <t>к решению Совета Новощербиновского</t>
  </si>
  <si>
    <t>сельского    поселения Щербиновского района</t>
  </si>
  <si>
    <t xml:space="preserve">ПРИЛОЖЕНИЕ № 5 </t>
  </si>
  <si>
    <t>Утверждено</t>
  </si>
  <si>
    <t>решением Совета Новощербиновского</t>
  </si>
  <si>
    <t>сельского поселения  Щербиновского района</t>
  </si>
  <si>
    <t xml:space="preserve">           от 27.12.2019 № 2 (в редакции  решения</t>
  </si>
  <si>
    <t xml:space="preserve"> Совета  Новощербиновского  сельского</t>
  </si>
  <si>
    <t>Начальник финансового отдела                                                      Новощербиновского сельского поселения                  Щербиновского района</t>
  </si>
  <si>
    <t>С.С. Федина</t>
  </si>
  <si>
    <t>от 30.07.2020 № _</t>
  </si>
  <si>
    <t xml:space="preserve"> поселения  от 30.07.2020 № _)</t>
  </si>
  <si>
    <t xml:space="preserve">ПРИЛОЖЕНИЕ № 2         </t>
  </si>
  <si>
    <t xml:space="preserve">         Совета  Новощербиновского  сельского</t>
  </si>
  <si>
    <t>Защита населения и территории от чрезвычайных ситуаций природного и техногенного характера, пожарная безопасность</t>
  </si>
  <si>
    <t>Глава                                              Новощербиновского сельского поселения                  Щербиновского района</t>
  </si>
  <si>
    <t>А.А. Мищенко</t>
  </si>
  <si>
    <t>Другие вопросы в области образования</t>
  </si>
  <si>
    <t xml:space="preserve">         от 22.12.2023 № 2 (в редакции  решения</t>
  </si>
  <si>
    <t>16000,00+</t>
  </si>
  <si>
    <t>1100570,11+</t>
  </si>
  <si>
    <t>1936157,20+</t>
  </si>
  <si>
    <t>1842258,09+</t>
  </si>
  <si>
    <t>Распределение бюджетных ассигнований по разделам и подразделам классификации расходов бюджетов на 2024 год</t>
  </si>
  <si>
    <t>832816,00+</t>
  </si>
  <si>
    <t>312532,78+</t>
  </si>
  <si>
    <t>58400,00+</t>
  </si>
  <si>
    <t>1600,00+</t>
  </si>
  <si>
    <t>100000,00-</t>
  </si>
  <si>
    <t>40000,00+</t>
  </si>
  <si>
    <t>1400000,00-</t>
  </si>
  <si>
    <t>400000,00-</t>
  </si>
  <si>
    <t>470000,00-</t>
  </si>
  <si>
    <t>1950000,00-</t>
  </si>
  <si>
    <t>4125470,00-</t>
  </si>
  <si>
    <t>69545670,00+</t>
  </si>
  <si>
    <t>54200,00+</t>
  </si>
  <si>
    <t>100000,00+</t>
  </si>
  <si>
    <t>58 623,44+</t>
  </si>
  <si>
    <t>138 996,67+</t>
  </si>
  <si>
    <t>2 400,00-</t>
  </si>
  <si>
    <t>470,11-</t>
  </si>
  <si>
    <t>35 500,00-</t>
  </si>
  <si>
    <t>11117,32+</t>
  </si>
  <si>
    <t>Обеспечение проведения выборов и референдумов</t>
  </si>
  <si>
    <t>450 000,00+</t>
  </si>
  <si>
    <t>1 117,32-</t>
  </si>
  <si>
    <t>81 500,00+</t>
  </si>
  <si>
    <t>1 140 000,00+</t>
  </si>
  <si>
    <t>288 500,00+</t>
  </si>
  <si>
    <t>65 000,00+</t>
  </si>
  <si>
    <t>39 503,00-</t>
  </si>
  <si>
    <t>39503,00+</t>
  </si>
  <si>
    <t>3 070 000,00+</t>
  </si>
  <si>
    <t>21 702,23+</t>
  </si>
  <si>
    <t>1 007 000,00+</t>
  </si>
  <si>
    <t>356 750,00-</t>
  </si>
  <si>
    <t>70 000,00-</t>
  </si>
  <si>
    <t>50 000,00+</t>
  </si>
  <si>
    <t>169 000,00+</t>
  </si>
  <si>
    <t>138 947,06-</t>
  </si>
  <si>
    <t>1 814 600,00+</t>
  </si>
  <si>
    <t>175 300,00+</t>
  </si>
  <si>
    <t>102 270,00+</t>
  </si>
  <si>
    <t>200 000,00+</t>
  </si>
  <si>
    <t>221 458,00+</t>
  </si>
  <si>
    <t>165 000,00+</t>
  </si>
  <si>
    <t>371 000,00+</t>
  </si>
  <si>
    <t>44 850,00+</t>
  </si>
  <si>
    <t>628 000,00+</t>
  </si>
  <si>
    <t>3824096,00+</t>
  </si>
  <si>
    <t>20904,00+</t>
  </si>
  <si>
    <t>3150,00+</t>
  </si>
  <si>
    <t>3150,00-</t>
  </si>
  <si>
    <t>475300,00+</t>
  </si>
  <si>
    <t>10 000,00-</t>
  </si>
  <si>
    <t>10 000,00+</t>
  </si>
  <si>
    <t>Приложение 3</t>
  </si>
  <si>
    <t>Приложение 4</t>
  </si>
  <si>
    <t>1 756 100,00+</t>
  </si>
  <si>
    <t>от ________________ № _____</t>
  </si>
  <si>
    <t xml:space="preserve"> поселения  Щербиновского района                           от ______________ № _____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</si>
</sst>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4" fontId="1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49" fontId="4" fillId="0" borderId="0" xfId="0" applyNumberFormat="1" applyFont="1" applyAlignment="1">
      <alignment horizontal="center" vertical="center" wrapText="1"/>
    </xf>
    <xf numFmtId="0" fontId="0" fillId="0" borderId="0" xfId="0" applyAlignment="1"/>
    <xf numFmtId="4" fontId="0" fillId="0" borderId="0" xfId="0" applyNumberFormat="1"/>
    <xf numFmtId="4" fontId="0" fillId="2" borderId="0" xfId="0" applyNumberFormat="1" applyFill="1"/>
    <xf numFmtId="4" fontId="0" fillId="3" borderId="0" xfId="0" applyNumberFormat="1" applyFill="1"/>
    <xf numFmtId="4" fontId="0" fillId="3" borderId="0" xfId="0" applyNumberFormat="1" applyFill="1" applyBorder="1"/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top" wrapText="1"/>
    </xf>
    <xf numFmtId="49" fontId="1" fillId="0" borderId="0" xfId="0" applyNumberFormat="1" applyFont="1" applyBorder="1" applyAlignment="1">
      <alignment horizontal="center" vertical="top" wrapText="1"/>
    </xf>
    <xf numFmtId="4" fontId="1" fillId="0" borderId="0" xfId="0" applyNumberFormat="1" applyFont="1" applyBorder="1" applyAlignment="1">
      <alignment horizontal="center" vertical="top" wrapText="1"/>
    </xf>
    <xf numFmtId="0" fontId="8" fillId="0" borderId="0" xfId="0" applyFont="1"/>
    <xf numFmtId="0" fontId="8" fillId="0" borderId="0" xfId="0" applyFont="1" applyBorder="1"/>
    <xf numFmtId="0" fontId="8" fillId="0" borderId="0" xfId="0" applyFont="1" applyAlignment="1">
      <alignment horizontal="right"/>
    </xf>
    <xf numFmtId="4" fontId="6" fillId="0" borderId="1" xfId="0" applyNumberFormat="1" applyFont="1" applyBorder="1" applyAlignment="1">
      <alignment horizontal="center" vertical="center"/>
    </xf>
    <xf numFmtId="4" fontId="0" fillId="0" borderId="0" xfId="0" applyNumberFormat="1" applyAlignment="1"/>
    <xf numFmtId="4" fontId="0" fillId="0" borderId="0" xfId="0" applyNumberFormat="1" applyAlignment="1">
      <alignment horizontal="right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right"/>
    </xf>
    <xf numFmtId="2" fontId="8" fillId="0" borderId="0" xfId="0" applyNumberFormat="1" applyFont="1"/>
    <xf numFmtId="4" fontId="8" fillId="0" borderId="0" xfId="0" applyNumberFormat="1" applyFont="1"/>
    <xf numFmtId="4" fontId="1" fillId="0" borderId="0" xfId="0" applyNumberFormat="1" applyFont="1" applyAlignment="1">
      <alignment horizontal="right"/>
    </xf>
    <xf numFmtId="0" fontId="10" fillId="0" borderId="0" xfId="0" applyFont="1"/>
    <xf numFmtId="0" fontId="8" fillId="0" borderId="0" xfId="0" applyFont="1" applyFill="1" applyBorder="1"/>
    <xf numFmtId="0" fontId="8" fillId="0" borderId="0" xfId="0" applyFont="1" applyAlignment="1">
      <alignment horizontal="center"/>
    </xf>
    <xf numFmtId="49" fontId="6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7" fillId="0" borderId="0" xfId="0" applyFont="1" applyAlignment="1"/>
    <xf numFmtId="49" fontId="6" fillId="0" borderId="0" xfId="0" applyNumberFormat="1" applyFont="1" applyAlignment="1">
      <alignment vertical="center" wrapText="1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P49"/>
  <sheetViews>
    <sheetView tabSelected="1" view="pageBreakPreview" topLeftCell="B1" zoomScale="80" zoomScaleSheetLayoutView="80" workbookViewId="0">
      <selection activeCell="D12" sqref="D12:G12"/>
    </sheetView>
  </sheetViews>
  <sheetFormatPr defaultRowHeight="15"/>
  <cols>
    <col min="2" max="2" width="6.85546875" customWidth="1"/>
    <col min="3" max="3" width="36.42578125" customWidth="1"/>
    <col min="6" max="6" width="27.85546875" style="18" customWidth="1"/>
    <col min="8" max="8" width="10" style="26" customWidth="1"/>
    <col min="9" max="9" width="11.28515625" style="26" customWidth="1"/>
    <col min="10" max="10" width="11.28515625" style="26" bestFit="1" customWidth="1"/>
    <col min="11" max="11" width="8.85546875" style="26"/>
    <col min="12" max="12" width="11.7109375" style="26" customWidth="1"/>
    <col min="13" max="13" width="12.5703125" style="26" customWidth="1"/>
    <col min="14" max="14" width="12" style="26" customWidth="1"/>
    <col min="15" max="15" width="11.7109375" style="26" customWidth="1"/>
    <col min="16" max="16" width="12.28515625" style="26" customWidth="1"/>
    <col min="17" max="17" width="10.28515625" style="26" customWidth="1"/>
    <col min="18" max="19" width="10" style="26" customWidth="1"/>
    <col min="20" max="20" width="9.7109375" style="26" customWidth="1"/>
    <col min="21" max="42" width="8.85546875" style="26"/>
  </cols>
  <sheetData>
    <row r="1" spans="2:7" ht="25.35" customHeight="1">
      <c r="D1" s="45" t="s">
        <v>132</v>
      </c>
      <c r="E1" s="49"/>
      <c r="F1" s="49"/>
      <c r="G1" s="49"/>
    </row>
    <row r="2" spans="2:7" ht="19.149999999999999" customHeight="1">
      <c r="D2" s="51" t="s">
        <v>55</v>
      </c>
      <c r="E2" s="52"/>
      <c r="F2" s="52"/>
      <c r="G2" s="52"/>
    </row>
    <row r="3" spans="2:7" ht="16.7" customHeight="1">
      <c r="D3" s="51" t="s">
        <v>56</v>
      </c>
      <c r="E3" s="52"/>
      <c r="F3" s="52"/>
      <c r="G3" s="52"/>
    </row>
    <row r="4" spans="2:7" ht="16.350000000000001" customHeight="1">
      <c r="D4" s="51" t="s">
        <v>135</v>
      </c>
      <c r="E4" s="52"/>
      <c r="F4" s="52"/>
      <c r="G4" s="52"/>
    </row>
    <row r="5" spans="2:7" ht="14.45" customHeight="1">
      <c r="D5" s="16"/>
      <c r="E5" s="17"/>
      <c r="F5" s="30"/>
      <c r="G5" s="17"/>
    </row>
    <row r="6" spans="2:7" ht="18.75">
      <c r="D6" s="51" t="s">
        <v>133</v>
      </c>
      <c r="E6" s="51"/>
      <c r="F6" s="51"/>
      <c r="G6" s="51"/>
    </row>
    <row r="7" spans="2:7" ht="18.75">
      <c r="D7" s="51" t="s">
        <v>58</v>
      </c>
      <c r="E7" s="51"/>
      <c r="F7" s="51"/>
      <c r="G7" s="51"/>
    </row>
    <row r="8" spans="2:7" ht="21" customHeight="1">
      <c r="D8" s="51" t="s">
        <v>59</v>
      </c>
      <c r="E8" s="51"/>
      <c r="F8" s="51"/>
      <c r="G8" s="51"/>
    </row>
    <row r="9" spans="2:7" ht="18.75">
      <c r="D9" s="51" t="s">
        <v>60</v>
      </c>
      <c r="E9" s="51"/>
      <c r="F9" s="51"/>
      <c r="G9" s="51"/>
    </row>
    <row r="10" spans="2:7" ht="21.6" customHeight="1">
      <c r="D10" s="50" t="s">
        <v>73</v>
      </c>
      <c r="E10" s="49"/>
      <c r="F10" s="49"/>
      <c r="G10" s="49"/>
    </row>
    <row r="11" spans="2:7" ht="19.7" customHeight="1">
      <c r="D11" s="46" t="s">
        <v>68</v>
      </c>
      <c r="E11" s="46"/>
      <c r="F11" s="46"/>
      <c r="G11" s="46"/>
    </row>
    <row r="12" spans="2:7" ht="39" customHeight="1">
      <c r="D12" s="45" t="s">
        <v>136</v>
      </c>
      <c r="E12" s="45"/>
      <c r="F12" s="45"/>
      <c r="G12" s="45"/>
    </row>
    <row r="13" spans="2:7" ht="43.35" customHeight="1">
      <c r="C13" s="47" t="s">
        <v>78</v>
      </c>
      <c r="D13" s="47"/>
      <c r="E13" s="47"/>
      <c r="F13" s="47"/>
    </row>
    <row r="14" spans="2:7" ht="20.45" customHeight="1">
      <c r="F14" s="31" t="s">
        <v>52</v>
      </c>
    </row>
    <row r="15" spans="2:7" ht="37.5">
      <c r="B15" s="1" t="s">
        <v>0</v>
      </c>
      <c r="C15" s="1" t="s">
        <v>1</v>
      </c>
      <c r="D15" s="1" t="s">
        <v>2</v>
      </c>
      <c r="E15" s="1" t="s">
        <v>3</v>
      </c>
      <c r="F15" s="32" t="s">
        <v>4</v>
      </c>
    </row>
    <row r="16" spans="2:7" ht="15.75">
      <c r="B16" s="2">
        <v>1</v>
      </c>
      <c r="C16" s="2">
        <v>2</v>
      </c>
      <c r="D16" s="2">
        <v>3</v>
      </c>
      <c r="E16" s="2">
        <v>4</v>
      </c>
      <c r="F16" s="33">
        <v>5</v>
      </c>
    </row>
    <row r="17" spans="2:22" ht="25.35" customHeight="1">
      <c r="B17" s="3"/>
      <c r="C17" s="4" t="s">
        <v>5</v>
      </c>
      <c r="D17" s="5"/>
      <c r="E17" s="5"/>
      <c r="F17" s="6">
        <f>F19+F26+F28+F31+F34+F37+F40+F42+F44</f>
        <v>115930291.34999999</v>
      </c>
    </row>
    <row r="18" spans="2:22" ht="25.35" customHeight="1">
      <c r="B18" s="3"/>
      <c r="C18" s="7" t="s">
        <v>6</v>
      </c>
      <c r="D18" s="3"/>
      <c r="E18" s="3"/>
      <c r="F18" s="8"/>
    </row>
    <row r="19" spans="2:22" ht="42" customHeight="1">
      <c r="B19" s="5" t="s">
        <v>7</v>
      </c>
      <c r="C19" s="4" t="s">
        <v>8</v>
      </c>
      <c r="D19" s="9" t="s">
        <v>9</v>
      </c>
      <c r="E19" s="9" t="s">
        <v>10</v>
      </c>
      <c r="F19" s="6">
        <f>F20+F21+F22+F24+F25+F23</f>
        <v>8995707.4499999993</v>
      </c>
    </row>
    <row r="20" spans="2:22" ht="79.7" customHeight="1">
      <c r="B20" s="3"/>
      <c r="C20" s="10" t="s">
        <v>11</v>
      </c>
      <c r="D20" s="11" t="s">
        <v>9</v>
      </c>
      <c r="E20" s="11" t="s">
        <v>12</v>
      </c>
      <c r="F20" s="29">
        <v>853306</v>
      </c>
    </row>
    <row r="21" spans="2:22" s="26" customFormat="1" ht="129" customHeight="1">
      <c r="B21" s="3"/>
      <c r="C21" s="10" t="s">
        <v>13</v>
      </c>
      <c r="D21" s="11" t="s">
        <v>9</v>
      </c>
      <c r="E21" s="11" t="s">
        <v>14</v>
      </c>
      <c r="F21" s="35">
        <f>5020058+832816-1400000+11117.32+102270+210258+11200+628000</f>
        <v>5415719.3200000003</v>
      </c>
      <c r="I21" s="26" t="s">
        <v>79</v>
      </c>
      <c r="J21" s="26" t="s">
        <v>85</v>
      </c>
      <c r="K21" s="26" t="s">
        <v>98</v>
      </c>
      <c r="L21" s="28" t="s">
        <v>118</v>
      </c>
      <c r="M21" s="26" t="s">
        <v>120</v>
      </c>
      <c r="N21" s="26" t="s">
        <v>124</v>
      </c>
    </row>
    <row r="22" spans="2:22" s="26" customFormat="1" ht="90.6" customHeight="1">
      <c r="B22" s="3"/>
      <c r="C22" s="10" t="s">
        <v>15</v>
      </c>
      <c r="D22" s="11" t="s">
        <v>9</v>
      </c>
      <c r="E22" s="11" t="s">
        <v>16</v>
      </c>
      <c r="F22" s="35">
        <v>187000</v>
      </c>
    </row>
    <row r="23" spans="2:22" s="26" customFormat="1" ht="42" customHeight="1">
      <c r="B23" s="3"/>
      <c r="C23" s="10" t="s">
        <v>99</v>
      </c>
      <c r="D23" s="11" t="s">
        <v>9</v>
      </c>
      <c r="E23" s="11" t="s">
        <v>17</v>
      </c>
      <c r="F23" s="35">
        <v>450000</v>
      </c>
      <c r="I23" s="26" t="s">
        <v>100</v>
      </c>
    </row>
    <row r="24" spans="2:22" s="26" customFormat="1" ht="28.35" customHeight="1">
      <c r="B24" s="3"/>
      <c r="C24" s="7" t="s">
        <v>18</v>
      </c>
      <c r="D24" s="11" t="s">
        <v>9</v>
      </c>
      <c r="E24" s="11">
        <v>11</v>
      </c>
      <c r="F24" s="35">
        <v>20000</v>
      </c>
    </row>
    <row r="25" spans="2:22" s="26" customFormat="1" ht="42" customHeight="1">
      <c r="B25" s="3"/>
      <c r="C25" s="7" t="s">
        <v>19</v>
      </c>
      <c r="D25" s="11" t="s">
        <v>9</v>
      </c>
      <c r="E25" s="11">
        <v>13</v>
      </c>
      <c r="F25" s="35">
        <f>1629490+312532.78+58400-400000+58623.44-35500+65000-1117.32-39503+21702.23+169000+175300+44850+20904-10000</f>
        <v>2069682.13</v>
      </c>
      <c r="I25" s="26" t="s">
        <v>80</v>
      </c>
      <c r="J25" s="26" t="s">
        <v>81</v>
      </c>
      <c r="K25" s="27" t="s">
        <v>86</v>
      </c>
      <c r="L25" s="37" t="s">
        <v>93</v>
      </c>
      <c r="M25" s="26" t="s">
        <v>97</v>
      </c>
      <c r="N25" s="39" t="s">
        <v>105</v>
      </c>
      <c r="O25" s="28" t="s">
        <v>101</v>
      </c>
      <c r="P25" s="28" t="s">
        <v>106</v>
      </c>
      <c r="Q25" s="26" t="s">
        <v>109</v>
      </c>
      <c r="R25" s="26" t="s">
        <v>114</v>
      </c>
      <c r="S25" s="26" t="s">
        <v>117</v>
      </c>
      <c r="T25" s="26" t="s">
        <v>123</v>
      </c>
      <c r="U25" s="26" t="s">
        <v>126</v>
      </c>
      <c r="V25" s="26" t="s">
        <v>130</v>
      </c>
    </row>
    <row r="26" spans="2:22" s="26" customFormat="1" ht="22.35" customHeight="1">
      <c r="B26" s="5" t="s">
        <v>20</v>
      </c>
      <c r="C26" s="4" t="s">
        <v>21</v>
      </c>
      <c r="D26" s="9" t="s">
        <v>12</v>
      </c>
      <c r="E26" s="9" t="s">
        <v>10</v>
      </c>
      <c r="F26" s="6">
        <f>F27</f>
        <v>533604</v>
      </c>
    </row>
    <row r="27" spans="2:22" s="26" customFormat="1" ht="37.35" customHeight="1">
      <c r="B27" s="3"/>
      <c r="C27" s="10" t="s">
        <v>22</v>
      </c>
      <c r="D27" s="11" t="s">
        <v>12</v>
      </c>
      <c r="E27" s="11" t="s">
        <v>23</v>
      </c>
      <c r="F27" s="35">
        <f>517604+16000</f>
        <v>533604</v>
      </c>
      <c r="I27" s="26" t="s">
        <v>74</v>
      </c>
    </row>
    <row r="28" spans="2:22" s="26" customFormat="1" ht="58.7" customHeight="1">
      <c r="B28" s="5" t="s">
        <v>24</v>
      </c>
      <c r="C28" s="13" t="s">
        <v>25</v>
      </c>
      <c r="D28" s="9" t="s">
        <v>23</v>
      </c>
      <c r="E28" s="9" t="s">
        <v>10</v>
      </c>
      <c r="F28" s="6">
        <f>F29+F30</f>
        <v>236900</v>
      </c>
    </row>
    <row r="29" spans="2:22" s="26" customFormat="1" ht="91.7" customHeight="1">
      <c r="B29" s="3"/>
      <c r="C29" s="10" t="s">
        <v>69</v>
      </c>
      <c r="D29" s="11" t="s">
        <v>23</v>
      </c>
      <c r="E29" s="11" t="s">
        <v>53</v>
      </c>
      <c r="F29" s="35">
        <f>136200+1600-57900+3150+10000</f>
        <v>93050</v>
      </c>
      <c r="I29" s="26" t="s">
        <v>82</v>
      </c>
      <c r="J29" s="26" t="s">
        <v>127</v>
      </c>
      <c r="K29" s="26" t="s">
        <v>131</v>
      </c>
    </row>
    <row r="30" spans="2:22" s="26" customFormat="1" ht="36" customHeight="1">
      <c r="B30" s="3"/>
      <c r="C30" s="7" t="s">
        <v>28</v>
      </c>
      <c r="D30" s="11" t="s">
        <v>23</v>
      </c>
      <c r="E30" s="11">
        <v>14</v>
      </c>
      <c r="F30" s="35">
        <f>147000-3150</f>
        <v>143850</v>
      </c>
      <c r="I30" s="26" t="s">
        <v>128</v>
      </c>
    </row>
    <row r="31" spans="2:22" s="26" customFormat="1" ht="27" customHeight="1">
      <c r="B31" s="5" t="s">
        <v>29</v>
      </c>
      <c r="C31" s="13" t="s">
        <v>30</v>
      </c>
      <c r="D31" s="9" t="s">
        <v>14</v>
      </c>
      <c r="E31" s="9" t="s">
        <v>10</v>
      </c>
      <c r="F31" s="6">
        <f>F32+F33</f>
        <v>8562947.1999999993</v>
      </c>
    </row>
    <row r="32" spans="2:22" s="26" customFormat="1" ht="44.45" customHeight="1">
      <c r="B32" s="3"/>
      <c r="C32" s="7" t="s">
        <v>31</v>
      </c>
      <c r="D32" s="11" t="s">
        <v>14</v>
      </c>
      <c r="E32" s="11" t="s">
        <v>27</v>
      </c>
      <c r="F32" s="35">
        <f>5402000+1936157.2+81500+1007000+131290</f>
        <v>8557947.1999999993</v>
      </c>
      <c r="I32" s="26" t="s">
        <v>76</v>
      </c>
      <c r="J32" s="28" t="s">
        <v>102</v>
      </c>
      <c r="K32" s="26" t="s">
        <v>110</v>
      </c>
    </row>
    <row r="33" spans="2:21" s="26" customFormat="1" ht="39" customHeight="1">
      <c r="B33" s="3"/>
      <c r="C33" s="7" t="s">
        <v>32</v>
      </c>
      <c r="D33" s="11" t="s">
        <v>14</v>
      </c>
      <c r="E33" s="11">
        <v>12</v>
      </c>
      <c r="F33" s="35">
        <v>5000</v>
      </c>
    </row>
    <row r="34" spans="2:21" s="26" customFormat="1" ht="38.450000000000003" customHeight="1">
      <c r="B34" s="5" t="s">
        <v>33</v>
      </c>
      <c r="C34" s="4" t="s">
        <v>34</v>
      </c>
      <c r="D34" s="9" t="s">
        <v>35</v>
      </c>
      <c r="E34" s="9" t="s">
        <v>10</v>
      </c>
      <c r="F34" s="6">
        <f>F36+F35</f>
        <v>84506671.609999999</v>
      </c>
    </row>
    <row r="35" spans="2:21" s="26" customFormat="1" ht="25.7" customHeight="1">
      <c r="B35" s="5"/>
      <c r="C35" s="7" t="s">
        <v>36</v>
      </c>
      <c r="D35" s="11" t="s">
        <v>35</v>
      </c>
      <c r="E35" s="11" t="s">
        <v>12</v>
      </c>
      <c r="F35" s="8">
        <f>54200+138996.67+288500+3070000+39503-138947.06+475300</f>
        <v>3927552.61</v>
      </c>
      <c r="I35" s="26" t="s">
        <v>91</v>
      </c>
      <c r="J35" s="26" t="s">
        <v>94</v>
      </c>
      <c r="K35" s="26" t="s">
        <v>104</v>
      </c>
      <c r="L35" s="28" t="s">
        <v>107</v>
      </c>
      <c r="M35" s="28" t="s">
        <v>108</v>
      </c>
      <c r="N35" s="26" t="s">
        <v>115</v>
      </c>
      <c r="O35" s="26" t="s">
        <v>129</v>
      </c>
    </row>
    <row r="36" spans="2:21" s="26" customFormat="1" ht="24" customHeight="1">
      <c r="B36" s="3"/>
      <c r="C36" s="7" t="s">
        <v>37</v>
      </c>
      <c r="D36" s="11" t="s">
        <v>35</v>
      </c>
      <c r="E36" s="11" t="s">
        <v>23</v>
      </c>
      <c r="F36" s="35">
        <f>9613181+1100570.11-100000-470000-4125470+69545570-2400-470.11+1140000-356750+50000+200000-819330+815122+165000+2000000-20904+1845000</f>
        <v>80579119</v>
      </c>
      <c r="I36" s="26" t="s">
        <v>75</v>
      </c>
      <c r="J36" s="26" t="s">
        <v>83</v>
      </c>
      <c r="K36" s="26" t="s">
        <v>87</v>
      </c>
      <c r="L36" s="28" t="s">
        <v>89</v>
      </c>
      <c r="M36" s="28" t="s">
        <v>90</v>
      </c>
      <c r="N36" s="26" t="s">
        <v>95</v>
      </c>
      <c r="O36" s="26" t="s">
        <v>96</v>
      </c>
      <c r="P36" s="40" t="s">
        <v>103</v>
      </c>
      <c r="Q36" s="26" t="s">
        <v>111</v>
      </c>
      <c r="R36" s="26" t="s">
        <v>113</v>
      </c>
      <c r="S36" s="26" t="s">
        <v>119</v>
      </c>
      <c r="T36" s="26" t="s">
        <v>121</v>
      </c>
      <c r="U36" s="26" t="s">
        <v>125</v>
      </c>
    </row>
    <row r="37" spans="2:21" s="26" customFormat="1" ht="30" customHeight="1">
      <c r="B37" s="5" t="s">
        <v>38</v>
      </c>
      <c r="C37" s="4" t="s">
        <v>39</v>
      </c>
      <c r="D37" s="9" t="s">
        <v>17</v>
      </c>
      <c r="E37" s="9" t="s">
        <v>10</v>
      </c>
      <c r="F37" s="6">
        <f>F38+F39</f>
        <v>96800</v>
      </c>
    </row>
    <row r="38" spans="2:21" s="26" customFormat="1" ht="25.35" customHeight="1">
      <c r="B38" s="3"/>
      <c r="C38" s="7" t="s">
        <v>40</v>
      </c>
      <c r="D38" s="11" t="s">
        <v>17</v>
      </c>
      <c r="E38" s="11" t="s">
        <v>17</v>
      </c>
      <c r="F38" s="36">
        <v>50000</v>
      </c>
    </row>
    <row r="39" spans="2:21" s="26" customFormat="1" ht="37.15" customHeight="1">
      <c r="B39" s="3"/>
      <c r="C39" s="7" t="s">
        <v>72</v>
      </c>
      <c r="D39" s="11" t="s">
        <v>17</v>
      </c>
      <c r="E39" s="11" t="s">
        <v>27</v>
      </c>
      <c r="F39" s="35">
        <v>46800</v>
      </c>
    </row>
    <row r="40" spans="2:21" s="26" customFormat="1" ht="21.6" customHeight="1">
      <c r="B40" s="5" t="s">
        <v>41</v>
      </c>
      <c r="C40" s="4" t="s">
        <v>42</v>
      </c>
      <c r="D40" s="9" t="s">
        <v>43</v>
      </c>
      <c r="E40" s="9" t="s">
        <v>10</v>
      </c>
      <c r="F40" s="6">
        <f>F41</f>
        <v>12859661.09</v>
      </c>
    </row>
    <row r="41" spans="2:21" s="26" customFormat="1" ht="23.45" customHeight="1">
      <c r="B41" s="3"/>
      <c r="C41" s="7" t="s">
        <v>44</v>
      </c>
      <c r="D41" s="11" t="s">
        <v>43</v>
      </c>
      <c r="E41" s="11" t="s">
        <v>9</v>
      </c>
      <c r="F41" s="34">
        <f>8855703+1842258.09+40000-1950000+100000+1814600+30000+371000+1756100</f>
        <v>12859661.09</v>
      </c>
      <c r="I41" s="26" t="s">
        <v>77</v>
      </c>
      <c r="J41" s="26" t="s">
        <v>84</v>
      </c>
      <c r="K41" s="27" t="s">
        <v>88</v>
      </c>
      <c r="L41" s="38" t="s">
        <v>92</v>
      </c>
      <c r="M41" s="38" t="s">
        <v>116</v>
      </c>
      <c r="N41" s="43" t="s">
        <v>122</v>
      </c>
      <c r="O41" s="42" t="s">
        <v>134</v>
      </c>
    </row>
    <row r="42" spans="2:21" s="26" customFormat="1" ht="30" customHeight="1">
      <c r="B42" s="5" t="s">
        <v>45</v>
      </c>
      <c r="C42" s="4" t="s">
        <v>46</v>
      </c>
      <c r="D42" s="9">
        <v>10</v>
      </c>
      <c r="E42" s="9" t="s">
        <v>10</v>
      </c>
      <c r="F42" s="6">
        <f>F43</f>
        <v>108000</v>
      </c>
    </row>
    <row r="43" spans="2:21" s="26" customFormat="1" ht="22.35" customHeight="1">
      <c r="B43" s="3"/>
      <c r="C43" s="7" t="s">
        <v>47</v>
      </c>
      <c r="D43" s="11">
        <v>10</v>
      </c>
      <c r="E43" s="11" t="s">
        <v>9</v>
      </c>
      <c r="F43" s="35">
        <v>108000</v>
      </c>
    </row>
    <row r="44" spans="2:21" s="26" customFormat="1" ht="36" customHeight="1">
      <c r="B44" s="5" t="s">
        <v>48</v>
      </c>
      <c r="C44" s="4" t="s">
        <v>49</v>
      </c>
      <c r="D44" s="9">
        <v>11</v>
      </c>
      <c r="E44" s="9" t="s">
        <v>10</v>
      </c>
      <c r="F44" s="6">
        <f>F45</f>
        <v>30000</v>
      </c>
    </row>
    <row r="45" spans="2:21" s="26" customFormat="1" ht="25.7" customHeight="1">
      <c r="B45" s="3"/>
      <c r="C45" s="7" t="s">
        <v>50</v>
      </c>
      <c r="D45" s="11">
        <v>11</v>
      </c>
      <c r="E45" s="11" t="s">
        <v>9</v>
      </c>
      <c r="F45" s="35">
        <f>100000-70000</f>
        <v>30000</v>
      </c>
      <c r="H45" s="28" t="s">
        <v>112</v>
      </c>
    </row>
    <row r="46" spans="2:21" s="26" customFormat="1" ht="21.6" customHeight="1">
      <c r="B46" s="22"/>
      <c r="C46" s="23"/>
      <c r="D46" s="24"/>
      <c r="E46" s="24"/>
      <c r="F46" s="25"/>
    </row>
    <row r="47" spans="2:21" s="26" customFormat="1" ht="55.7" customHeight="1">
      <c r="B47" s="48" t="s">
        <v>70</v>
      </c>
      <c r="C47" s="48"/>
      <c r="D47" s="48"/>
      <c r="F47" s="41" t="s">
        <v>71</v>
      </c>
    </row>
    <row r="48" spans="2:21" s="26" customFormat="1">
      <c r="B48" s="44"/>
      <c r="C48" s="44"/>
      <c r="D48" s="44"/>
      <c r="F48" s="40"/>
    </row>
    <row r="49" spans="6:6" s="26" customFormat="1" ht="51" customHeight="1">
      <c r="F49" s="40"/>
    </row>
  </sheetData>
  <mergeCells count="14">
    <mergeCell ref="D1:G1"/>
    <mergeCell ref="D10:G10"/>
    <mergeCell ref="D2:G2"/>
    <mergeCell ref="D3:G3"/>
    <mergeCell ref="D4:G4"/>
    <mergeCell ref="D6:G6"/>
    <mergeCell ref="D7:G7"/>
    <mergeCell ref="D8:G8"/>
    <mergeCell ref="D9:G9"/>
    <mergeCell ref="B48:D48"/>
    <mergeCell ref="D12:G12"/>
    <mergeCell ref="D11:G11"/>
    <mergeCell ref="C13:F13"/>
    <mergeCell ref="B47:D47"/>
  </mergeCells>
  <printOptions verticalCentered="1"/>
  <pageMargins left="1.1811023622047245" right="0.39370078740157483" top="0.78740157480314965" bottom="0.55118110236220474" header="0" footer="0"/>
  <pageSetup paperSize="9" scale="79" fitToHeight="0" orientation="portrait" verticalDpi="180" r:id="rId1"/>
  <rowBreaks count="1" manualBreakCount="1">
    <brk id="2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B1:L47"/>
  <sheetViews>
    <sheetView view="pageBreakPreview" topLeftCell="A4" zoomScale="60" workbookViewId="0">
      <selection activeCell="X14" sqref="X14"/>
    </sheetView>
  </sheetViews>
  <sheetFormatPr defaultRowHeight="15"/>
  <cols>
    <col min="2" max="2" width="6.85546875" customWidth="1"/>
    <col min="3" max="3" width="36.42578125" customWidth="1"/>
    <col min="5" max="5" width="8.85546875" customWidth="1"/>
    <col min="6" max="6" width="27.85546875" customWidth="1"/>
    <col min="7" max="7" width="10.5703125" bestFit="1" customWidth="1"/>
    <col min="8" max="8" width="12" customWidth="1"/>
    <col min="9" max="10" width="13" customWidth="1"/>
    <col min="11" max="11" width="13.85546875" customWidth="1"/>
    <col min="12" max="12" width="27.85546875" customWidth="1"/>
  </cols>
  <sheetData>
    <row r="1" spans="2:12" ht="25.35" customHeight="1">
      <c r="D1" s="45" t="s">
        <v>67</v>
      </c>
      <c r="E1" s="49"/>
      <c r="F1" s="49"/>
      <c r="G1" s="49"/>
    </row>
    <row r="2" spans="2:12" ht="14.45" customHeight="1">
      <c r="D2" s="51" t="s">
        <v>55</v>
      </c>
      <c r="E2" s="52"/>
      <c r="F2" s="52"/>
      <c r="G2" s="52"/>
    </row>
    <row r="3" spans="2:12" ht="16.7" customHeight="1">
      <c r="D3" s="51" t="s">
        <v>56</v>
      </c>
      <c r="E3" s="52"/>
      <c r="F3" s="52"/>
      <c r="G3" s="52"/>
    </row>
    <row r="4" spans="2:12" ht="16.350000000000001" customHeight="1">
      <c r="D4" s="51" t="s">
        <v>65</v>
      </c>
      <c r="E4" s="52"/>
      <c r="F4" s="52"/>
      <c r="G4" s="52"/>
    </row>
    <row r="5" spans="2:12" ht="14.45" customHeight="1">
      <c r="D5" s="16"/>
      <c r="E5" s="17"/>
      <c r="F5" s="17"/>
      <c r="G5" s="17"/>
      <c r="L5" s="17"/>
    </row>
    <row r="6" spans="2:12" ht="18.75">
      <c r="D6" s="51" t="s">
        <v>57</v>
      </c>
      <c r="E6" s="51"/>
      <c r="F6" s="51"/>
      <c r="G6" s="51"/>
    </row>
    <row r="7" spans="2:12" ht="18.75">
      <c r="D7" s="51" t="s">
        <v>58</v>
      </c>
      <c r="E7" s="51"/>
      <c r="F7" s="51"/>
      <c r="G7" s="51"/>
    </row>
    <row r="8" spans="2:12" ht="21" customHeight="1">
      <c r="D8" s="51" t="s">
        <v>59</v>
      </c>
      <c r="E8" s="51"/>
      <c r="F8" s="51"/>
      <c r="G8" s="51"/>
    </row>
    <row r="9" spans="2:12" ht="18.75">
      <c r="D9" s="51" t="s">
        <v>60</v>
      </c>
      <c r="E9" s="51"/>
      <c r="F9" s="51"/>
      <c r="G9" s="51"/>
    </row>
    <row r="10" spans="2:12" ht="21.6" customHeight="1">
      <c r="D10" s="50" t="s">
        <v>61</v>
      </c>
      <c r="E10" s="49"/>
      <c r="F10" s="49"/>
      <c r="G10" s="49"/>
    </row>
    <row r="11" spans="2:12" ht="19.7" customHeight="1">
      <c r="D11" s="46" t="s">
        <v>62</v>
      </c>
      <c r="E11" s="46"/>
      <c r="F11" s="46"/>
      <c r="G11" s="46"/>
    </row>
    <row r="12" spans="2:12" ht="18" customHeight="1">
      <c r="D12" s="45" t="s">
        <v>66</v>
      </c>
      <c r="E12" s="45"/>
      <c r="F12" s="45"/>
      <c r="G12" s="45"/>
    </row>
    <row r="13" spans="2:12" ht="79.7" customHeight="1">
      <c r="C13" s="47" t="s">
        <v>51</v>
      </c>
      <c r="D13" s="47"/>
      <c r="E13" s="47"/>
      <c r="F13" s="47"/>
    </row>
    <row r="14" spans="2:12" ht="26.45" customHeight="1">
      <c r="F14" s="14" t="s">
        <v>52</v>
      </c>
      <c r="L14" s="14" t="s">
        <v>52</v>
      </c>
    </row>
    <row r="15" spans="2:12" ht="37.5">
      <c r="B15" s="1" t="s">
        <v>0</v>
      </c>
      <c r="C15" s="1" t="s">
        <v>1</v>
      </c>
      <c r="D15" s="1" t="s">
        <v>2</v>
      </c>
      <c r="E15" s="1" t="s">
        <v>3</v>
      </c>
      <c r="F15" s="1" t="s">
        <v>4</v>
      </c>
      <c r="L15" s="1" t="s">
        <v>4</v>
      </c>
    </row>
    <row r="16" spans="2:12" ht="15.75">
      <c r="B16" s="2">
        <v>1</v>
      </c>
      <c r="C16" s="2">
        <v>2</v>
      </c>
      <c r="D16" s="2">
        <v>3</v>
      </c>
      <c r="E16" s="2">
        <v>4</v>
      </c>
      <c r="F16" s="2">
        <v>5</v>
      </c>
      <c r="L16" s="2">
        <v>5</v>
      </c>
    </row>
    <row r="17" spans="2:12" ht="18.75">
      <c r="B17" s="3"/>
      <c r="C17" s="4" t="s">
        <v>5</v>
      </c>
      <c r="D17" s="5"/>
      <c r="E17" s="5"/>
      <c r="F17" s="6">
        <f>F19+F25+F27+F31+F34+F37+F39+F41+F43</f>
        <v>38410974.369999997</v>
      </c>
      <c r="J17" s="18"/>
      <c r="K17" s="18"/>
      <c r="L17" s="6">
        <f>L19+L25+L27+L31+L34+L37+L39+L41+L43</f>
        <v>38410974.369999997</v>
      </c>
    </row>
    <row r="18" spans="2:12" ht="18.75">
      <c r="B18" s="3"/>
      <c r="C18" s="7" t="s">
        <v>6</v>
      </c>
      <c r="D18" s="3"/>
      <c r="E18" s="3"/>
      <c r="F18" s="8"/>
      <c r="J18" s="18"/>
      <c r="K18" s="18"/>
      <c r="L18" s="8"/>
    </row>
    <row r="19" spans="2:12" ht="37.5">
      <c r="B19" s="5" t="s">
        <v>7</v>
      </c>
      <c r="C19" s="4" t="s">
        <v>8</v>
      </c>
      <c r="D19" s="9" t="s">
        <v>9</v>
      </c>
      <c r="E19" s="9" t="s">
        <v>10</v>
      </c>
      <c r="F19" s="6">
        <f>F20+F21+F22+F23+F24</f>
        <v>10194553.75</v>
      </c>
      <c r="J19" s="18"/>
      <c r="K19" s="18"/>
      <c r="L19" s="6">
        <f>L20+L21+L22+L23+L24</f>
        <v>10053193</v>
      </c>
    </row>
    <row r="20" spans="2:12" ht="93.75">
      <c r="B20" s="3"/>
      <c r="C20" s="10" t="s">
        <v>11</v>
      </c>
      <c r="D20" s="11" t="s">
        <v>9</v>
      </c>
      <c r="E20" s="11" t="s">
        <v>12</v>
      </c>
      <c r="F20" s="8">
        <v>757335</v>
      </c>
      <c r="J20" s="18"/>
      <c r="K20" s="18"/>
      <c r="L20" s="8">
        <v>757335</v>
      </c>
    </row>
    <row r="21" spans="2:12" ht="131.25">
      <c r="B21" s="3"/>
      <c r="C21" s="10" t="s">
        <v>13</v>
      </c>
      <c r="D21" s="11" t="s">
        <v>9</v>
      </c>
      <c r="E21" s="11" t="s">
        <v>14</v>
      </c>
      <c r="F21" s="8">
        <v>5160549</v>
      </c>
      <c r="J21" s="18"/>
      <c r="K21" s="18"/>
      <c r="L21" s="8">
        <v>5160549</v>
      </c>
    </row>
    <row r="22" spans="2:12" ht="112.5">
      <c r="B22" s="3"/>
      <c r="C22" s="10" t="s">
        <v>15</v>
      </c>
      <c r="D22" s="11" t="s">
        <v>9</v>
      </c>
      <c r="E22" s="11" t="s">
        <v>16</v>
      </c>
      <c r="F22" s="8">
        <v>147000</v>
      </c>
      <c r="J22" s="18"/>
      <c r="K22" s="18"/>
      <c r="L22" s="8">
        <v>147000</v>
      </c>
    </row>
    <row r="23" spans="2:12" ht="18.75">
      <c r="B23" s="3"/>
      <c r="C23" s="7" t="s">
        <v>18</v>
      </c>
      <c r="D23" s="11" t="s">
        <v>9</v>
      </c>
      <c r="E23" s="11">
        <v>11</v>
      </c>
      <c r="F23" s="8">
        <v>20000</v>
      </c>
      <c r="J23" s="18"/>
      <c r="K23" s="18"/>
      <c r="L23" s="8">
        <v>20000</v>
      </c>
    </row>
    <row r="24" spans="2:12" ht="56.25">
      <c r="B24" s="3"/>
      <c r="C24" s="7" t="s">
        <v>19</v>
      </c>
      <c r="D24" s="11" t="s">
        <v>9</v>
      </c>
      <c r="E24" s="11">
        <v>13</v>
      </c>
      <c r="F24" s="12">
        <f>L24+I24+H24+G24+J24+K24</f>
        <v>4109669.75</v>
      </c>
      <c r="G24" s="19">
        <v>-53943.6</v>
      </c>
      <c r="H24" s="19">
        <v>-45000</v>
      </c>
      <c r="I24" s="19">
        <v>-184695.65</v>
      </c>
      <c r="J24" s="20">
        <v>325000</v>
      </c>
      <c r="K24" s="21">
        <v>100000</v>
      </c>
      <c r="L24" s="12">
        <v>3968309</v>
      </c>
    </row>
    <row r="25" spans="2:12" ht="18.75">
      <c r="B25" s="5" t="s">
        <v>20</v>
      </c>
      <c r="C25" s="4" t="s">
        <v>21</v>
      </c>
      <c r="D25" s="9" t="s">
        <v>12</v>
      </c>
      <c r="E25" s="9" t="s">
        <v>10</v>
      </c>
      <c r="F25" s="6">
        <f>F26</f>
        <v>257048</v>
      </c>
      <c r="J25" s="18"/>
      <c r="K25" s="18"/>
      <c r="L25" s="6">
        <f>L26</f>
        <v>257048</v>
      </c>
    </row>
    <row r="26" spans="2:12" ht="37.5">
      <c r="B26" s="3"/>
      <c r="C26" s="7" t="s">
        <v>22</v>
      </c>
      <c r="D26" s="11" t="s">
        <v>12</v>
      </c>
      <c r="E26" s="11" t="s">
        <v>23</v>
      </c>
      <c r="F26" s="8">
        <v>257048</v>
      </c>
      <c r="J26" s="18"/>
      <c r="K26" s="18"/>
      <c r="L26" s="8">
        <v>257048</v>
      </c>
    </row>
    <row r="27" spans="2:12" ht="75">
      <c r="B27" s="5" t="s">
        <v>24</v>
      </c>
      <c r="C27" s="4" t="s">
        <v>25</v>
      </c>
      <c r="D27" s="9" t="s">
        <v>23</v>
      </c>
      <c r="E27" s="9" t="s">
        <v>10</v>
      </c>
      <c r="F27" s="6">
        <f>F28+F29+F30</f>
        <v>371000</v>
      </c>
      <c r="J27" s="18"/>
      <c r="K27" s="18"/>
      <c r="L27" s="6">
        <f>L28+L29+L30</f>
        <v>271000</v>
      </c>
    </row>
    <row r="28" spans="2:12" ht="93.75">
      <c r="B28" s="3"/>
      <c r="C28" s="10" t="s">
        <v>26</v>
      </c>
      <c r="D28" s="11" t="s">
        <v>23</v>
      </c>
      <c r="E28" s="11" t="s">
        <v>27</v>
      </c>
      <c r="F28" s="8">
        <v>72000</v>
      </c>
      <c r="J28" s="18"/>
      <c r="K28" s="18"/>
      <c r="L28" s="8">
        <v>72000</v>
      </c>
    </row>
    <row r="29" spans="2:12" ht="37.5">
      <c r="B29" s="3"/>
      <c r="C29" s="10" t="s">
        <v>54</v>
      </c>
      <c r="D29" s="11" t="s">
        <v>23</v>
      </c>
      <c r="E29" s="11" t="s">
        <v>53</v>
      </c>
      <c r="F29" s="8">
        <f>L29+K29</f>
        <v>163000</v>
      </c>
      <c r="J29" s="18"/>
      <c r="K29" s="20">
        <v>100000</v>
      </c>
      <c r="L29" s="8">
        <v>63000</v>
      </c>
    </row>
    <row r="30" spans="2:12" ht="75">
      <c r="B30" s="3"/>
      <c r="C30" s="7" t="s">
        <v>28</v>
      </c>
      <c r="D30" s="11" t="s">
        <v>23</v>
      </c>
      <c r="E30" s="11">
        <v>14</v>
      </c>
      <c r="F30" s="8">
        <v>136000</v>
      </c>
      <c r="J30" s="18"/>
      <c r="K30" s="18"/>
      <c r="L30" s="8">
        <v>136000</v>
      </c>
    </row>
    <row r="31" spans="2:12" ht="18.75">
      <c r="B31" s="5" t="s">
        <v>29</v>
      </c>
      <c r="C31" s="13" t="s">
        <v>30</v>
      </c>
      <c r="D31" s="9" t="s">
        <v>14</v>
      </c>
      <c r="E31" s="9" t="s">
        <v>10</v>
      </c>
      <c r="F31" s="6">
        <f>F32+F33</f>
        <v>6546560.6100000003</v>
      </c>
      <c r="J31" s="18"/>
      <c r="K31" s="18"/>
      <c r="L31" s="6">
        <f>L32+L33</f>
        <v>6577060.6100000003</v>
      </c>
    </row>
    <row r="32" spans="2:12" ht="37.5">
      <c r="B32" s="3"/>
      <c r="C32" s="7" t="s">
        <v>31</v>
      </c>
      <c r="D32" s="11" t="s">
        <v>14</v>
      </c>
      <c r="E32" s="11" t="s">
        <v>27</v>
      </c>
      <c r="F32" s="8">
        <v>6546560.6100000003</v>
      </c>
      <c r="J32" s="18"/>
      <c r="K32" s="18"/>
      <c r="L32" s="8">
        <v>6546560.6100000003</v>
      </c>
    </row>
    <row r="33" spans="2:12" ht="37.5">
      <c r="B33" s="3"/>
      <c r="C33" s="7" t="s">
        <v>32</v>
      </c>
      <c r="D33" s="11" t="s">
        <v>14</v>
      </c>
      <c r="E33" s="11">
        <v>12</v>
      </c>
      <c r="F33" s="8">
        <f>L33+H33+G33</f>
        <v>0</v>
      </c>
      <c r="G33" s="19">
        <v>-23500</v>
      </c>
      <c r="H33" s="19">
        <v>-7000</v>
      </c>
      <c r="I33" s="18"/>
      <c r="J33" s="18"/>
      <c r="K33" s="18"/>
      <c r="L33" s="8">
        <v>30500</v>
      </c>
    </row>
    <row r="34" spans="2:12" ht="37.5">
      <c r="B34" s="5" t="s">
        <v>33</v>
      </c>
      <c r="C34" s="4" t="s">
        <v>34</v>
      </c>
      <c r="D34" s="9" t="s">
        <v>35</v>
      </c>
      <c r="E34" s="9" t="s">
        <v>10</v>
      </c>
      <c r="F34" s="6">
        <f>F36+F35</f>
        <v>8708347.0099999998</v>
      </c>
      <c r="G34" s="18"/>
      <c r="H34" s="18"/>
      <c r="I34" s="18"/>
      <c r="J34" s="18"/>
      <c r="K34" s="18"/>
      <c r="L34" s="6">
        <f>L36+L35</f>
        <v>8758472.7599999998</v>
      </c>
    </row>
    <row r="35" spans="2:12" ht="18.75">
      <c r="B35" s="5"/>
      <c r="C35" s="7" t="s">
        <v>36</v>
      </c>
      <c r="D35" s="11" t="s">
        <v>35</v>
      </c>
      <c r="E35" s="11" t="s">
        <v>12</v>
      </c>
      <c r="F35" s="8">
        <v>0</v>
      </c>
      <c r="G35" s="18"/>
      <c r="H35" s="18"/>
      <c r="I35" s="18"/>
      <c r="J35" s="18"/>
      <c r="K35" s="18"/>
      <c r="L35" s="8">
        <v>0</v>
      </c>
    </row>
    <row r="36" spans="2:12" ht="18.75">
      <c r="B36" s="3"/>
      <c r="C36" s="7" t="s">
        <v>37</v>
      </c>
      <c r="D36" s="11" t="s">
        <v>35</v>
      </c>
      <c r="E36" s="11" t="s">
        <v>23</v>
      </c>
      <c r="F36" s="8">
        <f>L36+G36+J36</f>
        <v>8708347.0099999998</v>
      </c>
      <c r="G36" s="19">
        <v>-126000</v>
      </c>
      <c r="H36" s="18"/>
      <c r="I36" s="18"/>
      <c r="J36" s="20">
        <v>75874.25</v>
      </c>
      <c r="K36" s="18"/>
      <c r="L36" s="8">
        <v>8758472.7599999998</v>
      </c>
    </row>
    <row r="37" spans="2:12" ht="18.75">
      <c r="B37" s="5" t="s">
        <v>38</v>
      </c>
      <c r="C37" s="4" t="s">
        <v>39</v>
      </c>
      <c r="D37" s="9" t="s">
        <v>17</v>
      </c>
      <c r="E37" s="9" t="s">
        <v>10</v>
      </c>
      <c r="F37" s="6">
        <f>F38</f>
        <v>16630</v>
      </c>
      <c r="G37" s="18"/>
      <c r="H37" s="18"/>
      <c r="I37" s="18"/>
      <c r="J37" s="18"/>
      <c r="K37" s="18"/>
      <c r="L37" s="6">
        <f>L38</f>
        <v>87200</v>
      </c>
    </row>
    <row r="38" spans="2:12" ht="18.75">
      <c r="B38" s="3"/>
      <c r="C38" s="7" t="s">
        <v>40</v>
      </c>
      <c r="D38" s="11" t="s">
        <v>17</v>
      </c>
      <c r="E38" s="11" t="s">
        <v>17</v>
      </c>
      <c r="F38" s="8">
        <f>L38+G38</f>
        <v>16630</v>
      </c>
      <c r="G38" s="19">
        <v>-70570</v>
      </c>
      <c r="H38" s="18"/>
      <c r="I38" s="18"/>
      <c r="J38" s="18"/>
      <c r="K38" s="18"/>
      <c r="L38" s="8">
        <v>87200</v>
      </c>
    </row>
    <row r="39" spans="2:12" ht="18.75">
      <c r="B39" s="5" t="s">
        <v>41</v>
      </c>
      <c r="C39" s="4" t="s">
        <v>42</v>
      </c>
      <c r="D39" s="9" t="s">
        <v>43</v>
      </c>
      <c r="E39" s="9" t="s">
        <v>10</v>
      </c>
      <c r="F39" s="6">
        <f>F40</f>
        <v>12165835</v>
      </c>
      <c r="G39" s="18"/>
      <c r="H39" s="18"/>
      <c r="I39" s="18"/>
      <c r="J39" s="18"/>
      <c r="K39" s="18"/>
      <c r="L39" s="6">
        <f>L40</f>
        <v>12189000</v>
      </c>
    </row>
    <row r="40" spans="2:12" ht="18.75">
      <c r="B40" s="3"/>
      <c r="C40" s="7" t="s">
        <v>44</v>
      </c>
      <c r="D40" s="11" t="s">
        <v>43</v>
      </c>
      <c r="E40" s="11" t="s">
        <v>9</v>
      </c>
      <c r="F40" s="8">
        <f>L40+G40</f>
        <v>12165835</v>
      </c>
      <c r="G40" s="19">
        <v>-23165</v>
      </c>
      <c r="H40" s="18"/>
      <c r="I40" s="18"/>
      <c r="J40" s="18"/>
      <c r="K40" s="18"/>
      <c r="L40" s="8">
        <v>12189000</v>
      </c>
    </row>
    <row r="41" spans="2:12" ht="18.75">
      <c r="B41" s="5" t="s">
        <v>45</v>
      </c>
      <c r="C41" s="4" t="s">
        <v>46</v>
      </c>
      <c r="D41" s="9">
        <v>10</v>
      </c>
      <c r="E41" s="9" t="s">
        <v>10</v>
      </c>
      <c r="F41" s="6">
        <f>F42</f>
        <v>108000</v>
      </c>
      <c r="G41" s="18"/>
      <c r="H41" s="18"/>
      <c r="I41" s="18"/>
      <c r="J41" s="18"/>
      <c r="K41" s="18"/>
      <c r="L41" s="6">
        <f>L42</f>
        <v>108000</v>
      </c>
    </row>
    <row r="42" spans="2:12" ht="18.75">
      <c r="B42" s="3"/>
      <c r="C42" s="7" t="s">
        <v>47</v>
      </c>
      <c r="D42" s="11">
        <v>10</v>
      </c>
      <c r="E42" s="11" t="s">
        <v>9</v>
      </c>
      <c r="F42" s="8">
        <v>108000</v>
      </c>
      <c r="G42" s="18"/>
      <c r="H42" s="18"/>
      <c r="I42" s="18"/>
      <c r="J42" s="18"/>
      <c r="K42" s="18"/>
      <c r="L42" s="8">
        <v>108000</v>
      </c>
    </row>
    <row r="43" spans="2:12" ht="37.5">
      <c r="B43" s="5" t="s">
        <v>48</v>
      </c>
      <c r="C43" s="4" t="s">
        <v>49</v>
      </c>
      <c r="D43" s="9">
        <v>11</v>
      </c>
      <c r="E43" s="9" t="s">
        <v>10</v>
      </c>
      <c r="F43" s="6">
        <f>F44</f>
        <v>43000</v>
      </c>
      <c r="G43" s="18"/>
      <c r="H43" s="18"/>
      <c r="I43" s="18"/>
      <c r="J43" s="18"/>
      <c r="K43" s="18"/>
      <c r="L43" s="6">
        <f>L44</f>
        <v>110000</v>
      </c>
    </row>
    <row r="44" spans="2:12" ht="18.75">
      <c r="B44" s="3"/>
      <c r="C44" s="7" t="s">
        <v>50</v>
      </c>
      <c r="D44" s="11">
        <v>11</v>
      </c>
      <c r="E44" s="11" t="s">
        <v>9</v>
      </c>
      <c r="F44" s="8">
        <f>L44+H44+G44</f>
        <v>43000</v>
      </c>
      <c r="G44" s="19">
        <v>-25000</v>
      </c>
      <c r="H44" s="19">
        <v>-42000</v>
      </c>
      <c r="I44" s="18"/>
      <c r="J44" s="18"/>
      <c r="K44" s="18"/>
      <c r="L44" s="8">
        <v>110000</v>
      </c>
    </row>
    <row r="47" spans="2:12" ht="18.75">
      <c r="B47" s="53" t="s">
        <v>63</v>
      </c>
      <c r="C47" s="53"/>
      <c r="D47" s="53"/>
      <c r="F47" s="15" t="s">
        <v>64</v>
      </c>
      <c r="L47" s="15" t="s">
        <v>64</v>
      </c>
    </row>
  </sheetData>
  <mergeCells count="13">
    <mergeCell ref="D7:G7"/>
    <mergeCell ref="D1:G1"/>
    <mergeCell ref="D2:G2"/>
    <mergeCell ref="D3:G3"/>
    <mergeCell ref="D4:G4"/>
    <mergeCell ref="D6:G6"/>
    <mergeCell ref="B47:D47"/>
    <mergeCell ref="D8:G8"/>
    <mergeCell ref="D9:G9"/>
    <mergeCell ref="D10:G10"/>
    <mergeCell ref="D11:G11"/>
    <mergeCell ref="D12:G12"/>
    <mergeCell ref="C13:F13"/>
  </mergeCells>
  <pageMargins left="0.7" right="0.7" top="0.75" bottom="0.75" header="0.3" footer="0.3"/>
  <pageSetup paperSize="9" scale="74" orientation="portrait" horizontalDpi="180" verticalDpi="180" r:id="rId1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2024-11-28T11:04:18Z</dcterms:modified>
</cp:coreProperties>
</file>