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920" yWindow="9330" windowWidth="15120" windowHeight="796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Лист1!$H$24</definedName>
    <definedName name="_GoBack" localSheetId="1">Лист2!$H$24</definedName>
    <definedName name="_xlnm.Print_Area" localSheetId="0">Лист1!$A$1:$H$221</definedName>
  </definedNames>
  <calcPr calcId="124519" calcMode="autoNoTable"/>
</workbook>
</file>

<file path=xl/calcChain.xml><?xml version="1.0" encoding="utf-8"?>
<calcChain xmlns="http://schemas.openxmlformats.org/spreadsheetml/2006/main">
  <c r="H196" i="1"/>
  <c r="H123"/>
  <c r="H86"/>
  <c r="H179"/>
  <c r="H164"/>
  <c r="H165"/>
  <c r="H163"/>
  <c r="H167"/>
  <c r="H151"/>
  <c r="H148" s="1"/>
  <c r="H129"/>
  <c r="H96"/>
  <c r="H35"/>
  <c r="H208"/>
  <c r="H197"/>
  <c r="H172"/>
  <c r="H78"/>
  <c r="H36"/>
  <c r="H195"/>
  <c r="H194" s="1"/>
  <c r="H193" s="1"/>
  <c r="H136"/>
  <c r="H124"/>
  <c r="H176"/>
  <c r="H169"/>
  <c r="H204"/>
  <c r="H219"/>
  <c r="H111"/>
  <c r="H110"/>
  <c r="H153"/>
  <c r="H104" l="1"/>
  <c r="H83"/>
  <c r="H190"/>
  <c r="H185"/>
  <c r="H178"/>
  <c r="H177" s="1"/>
  <c r="H89"/>
  <c r="H64"/>
  <c r="H65"/>
  <c r="H66"/>
  <c r="H67"/>
  <c r="H155" l="1"/>
  <c r="H156"/>
  <c r="H157"/>
  <c r="H120" l="1"/>
  <c r="H140"/>
  <c r="H90"/>
  <c r="H189" l="1"/>
  <c r="H188" s="1"/>
  <c r="H187" s="1"/>
  <c r="H186" l="1"/>
  <c r="H184" l="1"/>
  <c r="H162" l="1"/>
  <c r="H199" l="1"/>
  <c r="H201"/>
  <c r="H79"/>
  <c r="H108" l="1"/>
  <c r="H103"/>
  <c r="H102" s="1"/>
  <c r="H101" s="1"/>
  <c r="H88"/>
  <c r="H87" s="1"/>
  <c r="H58"/>
  <c r="H57" s="1"/>
  <c r="H55"/>
  <c r="H54" s="1"/>
  <c r="H34"/>
  <c r="H33" l="1"/>
  <c r="H32" s="1"/>
  <c r="H53"/>
  <c r="H168" l="1"/>
  <c r="H171" l="1"/>
  <c r="H166"/>
  <c r="H161" s="1"/>
  <c r="H99"/>
  <c r="H98" s="1"/>
  <c r="H97" s="1"/>
  <c r="H203" l="1"/>
  <c r="H198" i="2" l="1"/>
  <c r="H187"/>
  <c r="H186" s="1"/>
  <c r="H185" s="1"/>
  <c r="H184" s="1"/>
  <c r="H165"/>
  <c r="H164" s="1"/>
  <c r="H163" s="1"/>
  <c r="H162" s="1"/>
  <c r="H161" s="1"/>
  <c r="H160" s="1"/>
  <c r="H150"/>
  <c r="H149" s="1"/>
  <c r="H147"/>
  <c r="H145" s="1"/>
  <c r="H135"/>
  <c r="H114"/>
  <c r="H90"/>
  <c r="H89" s="1"/>
  <c r="H88" s="1"/>
  <c r="H67"/>
  <c r="H66" s="1"/>
  <c r="H65" s="1"/>
  <c r="M197"/>
  <c r="M196" s="1"/>
  <c r="M195" s="1"/>
  <c r="M194" s="1"/>
  <c r="M193" s="1"/>
  <c r="H197"/>
  <c r="H196" s="1"/>
  <c r="H195" s="1"/>
  <c r="H194" s="1"/>
  <c r="H193" s="1"/>
  <c r="M191"/>
  <c r="M190" s="1"/>
  <c r="M189" s="1"/>
  <c r="M188" s="1"/>
  <c r="H191"/>
  <c r="H190" s="1"/>
  <c r="H189" s="1"/>
  <c r="H188" s="1"/>
  <c r="M186"/>
  <c r="M185" s="1"/>
  <c r="M184" s="1"/>
  <c r="M182"/>
  <c r="H182"/>
  <c r="M180"/>
  <c r="H180"/>
  <c r="M178"/>
  <c r="M177" s="1"/>
  <c r="H178"/>
  <c r="H177" s="1"/>
  <c r="M174"/>
  <c r="H174"/>
  <c r="M170"/>
  <c r="H170"/>
  <c r="M164"/>
  <c r="M163" s="1"/>
  <c r="M162" s="1"/>
  <c r="M161" s="1"/>
  <c r="M160" s="1"/>
  <c r="M158"/>
  <c r="M157" s="1"/>
  <c r="M156" s="1"/>
  <c r="H158"/>
  <c r="H157" s="1"/>
  <c r="H156" s="1"/>
  <c r="M153"/>
  <c r="M152" s="1"/>
  <c r="H153"/>
  <c r="H152" s="1"/>
  <c r="M149"/>
  <c r="M145"/>
  <c r="M139"/>
  <c r="M138" s="1"/>
  <c r="H139"/>
  <c r="H138"/>
  <c r="M134"/>
  <c r="M133" s="1"/>
  <c r="M132" s="1"/>
  <c r="M131" s="1"/>
  <c r="H134"/>
  <c r="H133" s="1"/>
  <c r="H132" s="1"/>
  <c r="H131" s="1"/>
  <c r="M129"/>
  <c r="M128" s="1"/>
  <c r="H129"/>
  <c r="H128" s="1"/>
  <c r="M126"/>
  <c r="M125" s="1"/>
  <c r="M124" s="1"/>
  <c r="M123" s="1"/>
  <c r="H126"/>
  <c r="H125"/>
  <c r="M119"/>
  <c r="M118" s="1"/>
  <c r="M117" s="1"/>
  <c r="M116" s="1"/>
  <c r="H119"/>
  <c r="H118" s="1"/>
  <c r="H117" s="1"/>
  <c r="H116" s="1"/>
  <c r="M113"/>
  <c r="M112" s="1"/>
  <c r="H113"/>
  <c r="H112" s="1"/>
  <c r="M110"/>
  <c r="M109" s="1"/>
  <c r="H110"/>
  <c r="H109" s="1"/>
  <c r="M107"/>
  <c r="H107"/>
  <c r="H106" s="1"/>
  <c r="H105" s="1"/>
  <c r="H104" s="1"/>
  <c r="M106"/>
  <c r="M100"/>
  <c r="M99" s="1"/>
  <c r="M98" s="1"/>
  <c r="M97" s="1"/>
  <c r="H100"/>
  <c r="H99"/>
  <c r="H98" s="1"/>
  <c r="H97" s="1"/>
  <c r="M95"/>
  <c r="M94" s="1"/>
  <c r="M93" s="1"/>
  <c r="H95"/>
  <c r="H94" s="1"/>
  <c r="H93" s="1"/>
  <c r="M89"/>
  <c r="M88" s="1"/>
  <c r="M86"/>
  <c r="H86"/>
  <c r="M84"/>
  <c r="M83" s="1"/>
  <c r="H84"/>
  <c r="M81"/>
  <c r="M80" s="1"/>
  <c r="H81"/>
  <c r="H80" s="1"/>
  <c r="M78"/>
  <c r="M77" s="1"/>
  <c r="H78"/>
  <c r="H77" s="1"/>
  <c r="M75"/>
  <c r="M74" s="1"/>
  <c r="H75"/>
  <c r="H74" s="1"/>
  <c r="M72"/>
  <c r="M71" s="1"/>
  <c r="H72"/>
  <c r="H71" s="1"/>
  <c r="M69"/>
  <c r="M68" s="1"/>
  <c r="H69"/>
  <c r="H68" s="1"/>
  <c r="M66"/>
  <c r="M65" s="1"/>
  <c r="M61"/>
  <c r="M60" s="1"/>
  <c r="M59" s="1"/>
  <c r="M58" s="1"/>
  <c r="H61"/>
  <c r="H60" s="1"/>
  <c r="H59" s="1"/>
  <c r="H58" s="1"/>
  <c r="M56"/>
  <c r="H56"/>
  <c r="H55" s="1"/>
  <c r="H54" s="1"/>
  <c r="M55"/>
  <c r="M54" s="1"/>
  <c r="M52"/>
  <c r="M51" s="1"/>
  <c r="H52"/>
  <c r="H51"/>
  <c r="M49"/>
  <c r="M48" s="1"/>
  <c r="H49"/>
  <c r="H48" s="1"/>
  <c r="M44"/>
  <c r="M43" s="1"/>
  <c r="H44"/>
  <c r="H43" s="1"/>
  <c r="M41"/>
  <c r="M40" s="1"/>
  <c r="H41"/>
  <c r="H40"/>
  <c r="M37"/>
  <c r="H37"/>
  <c r="M34"/>
  <c r="M33" s="1"/>
  <c r="M32" s="1"/>
  <c r="H34"/>
  <c r="H33" s="1"/>
  <c r="H32" s="1"/>
  <c r="M29"/>
  <c r="M28" s="1"/>
  <c r="M27" s="1"/>
  <c r="M26" s="1"/>
  <c r="H29"/>
  <c r="H28" s="1"/>
  <c r="H27" s="1"/>
  <c r="H26" s="1"/>
  <c r="H175" i="1"/>
  <c r="H174" s="1"/>
  <c r="H173" s="1"/>
  <c r="M47" i="2" l="1"/>
  <c r="M46" s="1"/>
  <c r="H83"/>
  <c r="H64" s="1"/>
  <c r="H63" s="1"/>
  <c r="M144"/>
  <c r="M143"/>
  <c r="H103"/>
  <c r="M64"/>
  <c r="M63" s="1"/>
  <c r="M39"/>
  <c r="M31" s="1"/>
  <c r="H169"/>
  <c r="H168" s="1"/>
  <c r="H167" s="1"/>
  <c r="H166" s="1"/>
  <c r="H144"/>
  <c r="H143" s="1"/>
  <c r="M122"/>
  <c r="H39"/>
  <c r="H31" s="1"/>
  <c r="H47"/>
  <c r="H46" s="1"/>
  <c r="M105"/>
  <c r="M104" s="1"/>
  <c r="M103" s="1"/>
  <c r="M142"/>
  <c r="M137" s="1"/>
  <c r="M136" s="1"/>
  <c r="H124"/>
  <c r="H123" s="1"/>
  <c r="H122" s="1"/>
  <c r="M169"/>
  <c r="M168" s="1"/>
  <c r="M167" s="1"/>
  <c r="M166" s="1"/>
  <c r="H122" i="1"/>
  <c r="H142" i="2" l="1"/>
  <c r="H137" s="1"/>
  <c r="H136" s="1"/>
  <c r="M25"/>
  <c r="H25"/>
  <c r="M24"/>
  <c r="H150" i="1"/>
  <c r="H149" s="1"/>
  <c r="H128"/>
  <c r="H24" i="2" l="1"/>
  <c r="M23" l="1"/>
  <c r="H23"/>
  <c r="H218" i="1"/>
  <c r="H217" s="1"/>
  <c r="H216" s="1"/>
  <c r="H215" s="1"/>
  <c r="H214" s="1"/>
  <c r="H212"/>
  <c r="H211" s="1"/>
  <c r="H210" s="1"/>
  <c r="H209" s="1"/>
  <c r="H207"/>
  <c r="H206" s="1"/>
  <c r="H205" s="1"/>
  <c r="H183"/>
  <c r="H145"/>
  <c r="H144" s="1"/>
  <c r="H143" s="1"/>
  <c r="H142" s="1"/>
  <c r="H135"/>
  <c r="H134" s="1"/>
  <c r="H138"/>
  <c r="H137" s="1"/>
  <c r="H127"/>
  <c r="H126" s="1"/>
  <c r="H125" s="1"/>
  <c r="H121"/>
  <c r="H119"/>
  <c r="H118" s="1"/>
  <c r="H116"/>
  <c r="H115" s="1"/>
  <c r="H107"/>
  <c r="H106" s="1"/>
  <c r="H105" s="1"/>
  <c r="H95"/>
  <c r="H94" s="1"/>
  <c r="H93" s="1"/>
  <c r="H77"/>
  <c r="H76" s="1"/>
  <c r="H85"/>
  <c r="H84" s="1"/>
  <c r="H82"/>
  <c r="H81" s="1"/>
  <c r="H72"/>
  <c r="H71" s="1"/>
  <c r="H70" s="1"/>
  <c r="H69" s="1"/>
  <c r="H51"/>
  <c r="H50" s="1"/>
  <c r="H62"/>
  <c r="H61" s="1"/>
  <c r="H60" s="1"/>
  <c r="H45" s="1"/>
  <c r="H48"/>
  <c r="H47" s="1"/>
  <c r="H43"/>
  <c r="H42" s="1"/>
  <c r="H40"/>
  <c r="H39" s="1"/>
  <c r="H29"/>
  <c r="H28" s="1"/>
  <c r="H27" s="1"/>
  <c r="H26" s="1"/>
  <c r="H113" l="1"/>
  <c r="H112" s="1"/>
  <c r="H192"/>
  <c r="H182"/>
  <c r="H181" s="1"/>
  <c r="H180" s="1"/>
  <c r="H75"/>
  <c r="H74" s="1"/>
  <c r="H114"/>
  <c r="H170"/>
  <c r="H160" s="1"/>
  <c r="H38"/>
  <c r="H133"/>
  <c r="H132" s="1"/>
  <c r="H131" s="1"/>
  <c r="H46"/>
  <c r="H159" l="1"/>
  <c r="H147" s="1"/>
  <c r="H31"/>
  <c r="H25" s="1"/>
  <c r="H191"/>
  <c r="H24" l="1"/>
  <c r="H23" s="1"/>
</calcChain>
</file>

<file path=xl/comments1.xml><?xml version="1.0" encoding="utf-8"?>
<comments xmlns="http://schemas.openxmlformats.org/spreadsheetml/2006/main">
  <authors>
    <author>Автор</author>
  </authors>
  <commentList>
    <comment ref="H3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<sst xmlns="http://schemas.openxmlformats.org/spreadsheetml/2006/main" count="1508" uniqueCount="410">
  <si>
    <t>к решению Совета</t>
  </si>
  <si>
    <t>поселения Щербиновского района</t>
  </si>
  <si>
    <t>решением Совета</t>
  </si>
  <si>
    <t xml:space="preserve">(в редакции решения Совета </t>
  </si>
  <si>
    <t xml:space="preserve">Новощербиновского сельского </t>
  </si>
  <si>
    <t>№ п/п</t>
  </si>
  <si>
    <t>Наименование</t>
  </si>
  <si>
    <t>Общегосударственные вопросы</t>
  </si>
  <si>
    <t>ПР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</si>
  <si>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</si>
  <si>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</si>
  <si>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</si>
  <si>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</si>
  <si>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</si>
  <si>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</si>
  <si>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</si>
  <si>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</si>
  <si>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</si>
  <si>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</si>
  <si>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</si>
  <si>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</si>
  <si>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</si>
  <si>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</si>
  <si>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</si>
  <si>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</si>
  <si>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</si>
  <si>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Вед</t>
  </si>
  <si>
    <t>Рз</t>
  </si>
  <si>
    <t>ЦСР</t>
  </si>
  <si>
    <t>ВР</t>
  </si>
  <si>
    <t>Сумма, рублей</t>
  </si>
  <si>
    <t> 1</t>
  </si>
  <si>
    <t>6 </t>
  </si>
  <si>
    <t>ВСЕГО:</t>
  </si>
  <si>
    <t>Администрация Новощербиновского сельского поселения Щербиновского района</t>
  </si>
  <si>
    <t>Обеспечение деятельности высшего должностного лица муниципального образования</t>
  </si>
  <si>
    <t>70 0 00 00000</t>
  </si>
  <si>
    <t>70 0 01 00000</t>
  </si>
  <si>
    <t>70 0 01 00190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</si>
  <si>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</si>
  <si>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Муниципальная программа Новощербиновского сельского поселения Щербиновского района «Обеспечение деятельности администрации Новощербиновского сельского поселения Щербиновского района» </t>
  </si>
  <si>
    <t>01 0 00 00000</t>
  </si>
  <si>
    <t>Мероприятия по обеспечению организационных вопросов для реализации муниципальной программы</t>
  </si>
  <si>
    <t>01 0 07 00000</t>
  </si>
  <si>
    <t>Расходы на обеспечение функций органов местного самоуправления</t>
  </si>
  <si>
    <t>01 0 07 00190</t>
  </si>
  <si>
    <t>Иные бюджетные ассигнования</t>
  </si>
  <si>
    <t>Отдельные направления деятельности администрации муниципального образования</t>
  </si>
  <si>
    <t>71 0 00 00000</t>
  </si>
  <si>
    <t>Административные и иные комиссии</t>
  </si>
  <si>
    <t>71 0 02 00000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</si>
  <si>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</si>
  <si>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71 0 02 60190</t>
  </si>
  <si>
    <t>Закупка товаров, работ и услуг для государственных (муниципальных)  нужд</t>
  </si>
  <si>
    <t>Осуществление полномочий по определению поставщиков (подрядчиков, исполнителей) для заказчиков сельского поселения</t>
  </si>
  <si>
    <t>71 0 07 00000</t>
  </si>
  <si>
    <t>Расходы на обеспечение функций органов местного самоуправления (передаваемые полномочия сельских поселений)</t>
  </si>
  <si>
    <t>71 0 07 20190</t>
  </si>
  <si>
    <t>Межбюджетные трансферты</t>
  </si>
  <si>
    <t>72 0 00 00000</t>
  </si>
  <si>
    <t>72 0 01 00000</t>
  </si>
  <si>
    <t>72 0 01 20190</t>
  </si>
  <si>
    <t>Контрольно-счетная палата  муниципального образования</t>
  </si>
  <si>
    <t>72 0 02 00000</t>
  </si>
  <si>
    <t>72 0 02 20190</t>
  </si>
  <si>
    <t>77 0 00 00000</t>
  </si>
  <si>
    <t>Осуществление полномочий по организации и осуществлению муниципального внутреннего финансового контроля</t>
  </si>
  <si>
    <t>77 0 01 00000</t>
  </si>
  <si>
    <t>77 0 01 20190</t>
  </si>
  <si>
    <t>Финансовое обеспечение непредвиденных расходов</t>
  </si>
  <si>
    <t>71 0 01 00000</t>
  </si>
  <si>
    <t>71 0 01 10420</t>
  </si>
  <si>
    <t>01 0 01 00000</t>
  </si>
  <si>
    <t>01 0 01 10010</t>
  </si>
  <si>
    <t>01 0 02 00000</t>
  </si>
  <si>
    <t>01 0 02 10020</t>
  </si>
  <si>
    <t>Обеспечение проведения праздничных дней и памятных дат, проводимых органами местного самоуправления</t>
  </si>
  <si>
    <t>01 0 04 00000</t>
  </si>
  <si>
    <t>Обеспечение проведения праздничных дней и памятных дат, проводимых органами местного самоуправления муниципального образования Щербиновского района</t>
  </si>
  <si>
    <t>01 0 04 10040</t>
  </si>
  <si>
    <t>Мероприятия по обеспечению организационных вопросов для реализации  муниципальной программы</t>
  </si>
  <si>
    <t>Реализация организационных вопросов</t>
  </si>
  <si>
    <t>01 0 07 10610</t>
  </si>
  <si>
    <t>Прочие мероприятия, связанных с муниципальным управлением</t>
  </si>
  <si>
    <t>01 0 09 00000</t>
  </si>
  <si>
    <t>Реализация функций, связанных с муниципальным управлением</t>
  </si>
  <si>
    <t>01 0 09 10480</t>
  </si>
  <si>
    <t xml:space="preserve">Муниципальная программа Новощербиновского сельского поселения Щербиновского района «Управление муниципальным имуществом Новощербиновского сельского поселения Щербиновского района» </t>
  </si>
  <si>
    <t>03 0 00 00000</t>
  </si>
  <si>
    <t>Содержание и обслуживание казны</t>
  </si>
  <si>
    <t>03 0 02 00000</t>
  </si>
  <si>
    <t>Содержание и обслуживание казны муниципального образования</t>
  </si>
  <si>
    <t>03 0 02 10080</t>
  </si>
  <si>
    <t>Мероприятия по противодействию коррупции</t>
  </si>
  <si>
    <t>Мобилизационная  и вневойсковая подготовка</t>
  </si>
  <si>
    <t>Осуществление первичного воинского учета на территориях, где отсутствуют военные комиссариаты</t>
  </si>
  <si>
    <t>71 0 08 00000</t>
  </si>
  <si>
    <t>71 0 08 51180</t>
  </si>
  <si>
    <t>Национальная безопасность и право­охранительная деятельность</t>
  </si>
  <si>
    <t xml:space="preserve">Муниципальная программа Новощербиновского сельского поселения Щербиновского района «Обеспечение безопасности населения на территории Новощербиновского сельского поселения Щербиновского района» </t>
  </si>
  <si>
    <t>19 0 00 00000</t>
  </si>
  <si>
    <t>Предупреждение и ликвидация  последствий чрезвычайных ситуаций стихийных  бедствий природного и техногенного характера</t>
  </si>
  <si>
    <t>19 0 01 00000</t>
  </si>
  <si>
    <t>Мероприятия по предупреждению и ликвидации  последствий чрезвычайных ситуаций стихийных  бедствий природного и техногенного характера</t>
  </si>
  <si>
    <t>19 0 01 10430</t>
  </si>
  <si>
    <t>Обеспечение безопасности  на водных объектах</t>
  </si>
  <si>
    <t>19 0 02 00000</t>
  </si>
  <si>
    <t>Мероприятия по обеспечению безопасности  на водных объектах</t>
  </si>
  <si>
    <t>19 0 02 10490</t>
  </si>
  <si>
    <t>Пожарная безопасность</t>
  </si>
  <si>
    <t>19 0 03 00000</t>
  </si>
  <si>
    <t>Мероприятия по пожарной безопасности</t>
  </si>
  <si>
    <t>19 0 03 10500</t>
  </si>
  <si>
    <t>Муниципальная программа Новощербиновского сельского поселения Щербиновского района «Обеспечение безопасности населения на территории Новощербиновского сельского поселения Щербиновского района»</t>
  </si>
  <si>
    <t>Отдельные мероприятия по реализации муниципальной программы</t>
  </si>
  <si>
    <t>19 0 07 00000</t>
  </si>
  <si>
    <t>Финансовое обеспечение деятельности добровольных формирований населения по охране общественного порядка</t>
  </si>
  <si>
    <t>19 0 07 10270</t>
  </si>
  <si>
    <t xml:space="preserve">Муниципальная программа Новощербиновского сельского поселения Щербиновского района «Развитие дорожного хозяйства в Новощербиновском сельском поселении Щербиновского района» </t>
  </si>
  <si>
    <t>20 0 00 00000</t>
  </si>
  <si>
    <t>Поддержка дорожного хозяйства</t>
  </si>
  <si>
    <t>20 0 01 00000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</si>
  <si>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</si>
  <si>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20 0 01 10460</t>
  </si>
  <si>
    <t>Безопасное движение на дорогах местного значения</t>
  </si>
  <si>
    <t>20 0 02 00000</t>
  </si>
  <si>
    <t>Мероприятия, связанные с безопасностью на дорогах местного значения</t>
  </si>
  <si>
    <t>20 0 02 10530</t>
  </si>
  <si>
    <t xml:space="preserve">Муниципальная программа Новощербиновского сельского поселения Щербиновского района «Развитие субъектов малого и среднего предпринимательства в Новощербиновском сельском поселении Щербиновского района» </t>
  </si>
  <si>
    <t>04 0 00 00000</t>
  </si>
  <si>
    <t>Развитие субъектов малого и среднего предпринимательства</t>
  </si>
  <si>
    <t>04 0 01 00000</t>
  </si>
  <si>
    <t>Реализация мероприятий, направленных на развитие субъектов малого и среднего предпринимательства</t>
  </si>
  <si>
    <t>04 0 01 10090</t>
  </si>
  <si>
    <t xml:space="preserve">Муниципальная программа Новощербиновского сельского поселения Щербиновского района «Комплексное развитие жилищно-коммунального хозяйства Новощербиновского сельского поселения Щербиновского района» </t>
  </si>
  <si>
    <t>22 0 00 00000</t>
  </si>
  <si>
    <t>Благоустройство и озеленение территории сельского поселения Щербиновского района</t>
  </si>
  <si>
    <t>22 0 01 00000</t>
  </si>
  <si>
    <t>Расходы на обеспечение деятельности (оказание услуг) муниципальных учреждений</t>
  </si>
  <si>
    <t>Мероприятия по благоустройству и озеленению территории сельского поселения Щербиновского района</t>
  </si>
  <si>
    <t>22 0 01 10550</t>
  </si>
  <si>
    <t>Модернизация и содержание систем уличного освещения</t>
  </si>
  <si>
    <t>22 0 02 00000</t>
  </si>
  <si>
    <t>Мероприятия по модернизации и содержанию систем уличного освещения</t>
  </si>
  <si>
    <t>22 0 02 10560</t>
  </si>
  <si>
    <t xml:space="preserve">Муниципальная программа Новощербиновского сельского поселения Щербиновского района «Молодежь Новощербиновского сельского поселения Щербиновского района» </t>
  </si>
  <si>
    <t>14 0 00 00000</t>
  </si>
  <si>
    <t>14 0 03 00000</t>
  </si>
  <si>
    <t>Реализация мероприятий в сфере молодежной политики</t>
  </si>
  <si>
    <t>14 0 03 10330</t>
  </si>
  <si>
    <t xml:space="preserve">Муниципальная программа Новощербиновского сельского поселения Щербиновского района «Развитие культуры в Новощербиновском сельском поселении Щербиновского района» </t>
  </si>
  <si>
    <t>12 0 00 00000</t>
  </si>
  <si>
    <t xml:space="preserve">Совершенствование деятельности муниципальных учреждений отрасли «Культура» </t>
  </si>
  <si>
    <t>12 0 01 00000</t>
  </si>
  <si>
    <t>12 0 01 00590</t>
  </si>
  <si>
    <t>Организация библиотечного обслуживания населения (за исключением мероприятий по подключению общедоступных библиотек, находящихся в муниципальной собственности, к сети «Интернет» и развития системы библиотечного дела с учетом задачи расширения информационных технологий и оцифровки),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</si>
  <si>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12 0 01 10200</t>
  </si>
  <si>
    <t xml:space="preserve">Муниципальная программа Новощербиновского сельского поселения Щербиновского района «Сохранение, использование и популяризация объектов культурного наследия (памятников истории и культуры), находящихся на территории Новощербиновского сельского поселения Щербиновского района» </t>
  </si>
  <si>
    <t>24 0 00 00000</t>
  </si>
  <si>
    <t>Содержание и текущий ремонт памятников и братских могил, находящихся на территории поселения</t>
  </si>
  <si>
    <t>24 0 01 00000</t>
  </si>
  <si>
    <t>Мероприятия по содержанию памятников и братских могил, находящихся на территории поселения</t>
  </si>
  <si>
    <t>24 0 01 10280</t>
  </si>
  <si>
    <t>Закупки товаров, работ и услуг для государственных (муниципальных) нужд</t>
  </si>
  <si>
    <t>99 0 00 00000</t>
  </si>
  <si>
    <t>Другие непрограммные расходы органов местного самоуправления</t>
  </si>
  <si>
    <t>99 0 01 00000</t>
  </si>
  <si>
    <t>Непрограммные расходы</t>
  </si>
  <si>
    <t>99 0 01 10120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</si>
  <si>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</t>
  </si>
  <si>
    <t xml:space="preserve">Физическая культура </t>
  </si>
  <si>
    <t xml:space="preserve">Муниципальная программа Новощербиновского сельского поселения Щербиновского района «Развитие физической культуры и спорта в Новощербиновском сельском поселении Щербиновского района» </t>
  </si>
  <si>
    <t>13 0 00 00000</t>
  </si>
  <si>
    <t xml:space="preserve">Реализация Единого календарного плана физкультурных мероприятий муниципального образования </t>
  </si>
  <si>
    <t>13 0 03 00000</t>
  </si>
  <si>
    <t>Организация и проведение физкультурных и спортивных мероприятий</t>
  </si>
  <si>
    <t>13 0 03 10320</t>
  </si>
  <si>
    <t>01</t>
  </si>
  <si>
    <t>00</t>
  </si>
  <si>
    <t>02</t>
  </si>
  <si>
    <t>УТВЕРЖДЕНА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</si>
  <si>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</si>
  <si>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муниципального образования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</si>
  <si>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</si>
  <si>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</si>
  <si>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</si>
  <si>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Контрольно-счетной палаты муниципального образования</t>
  </si>
  <si>
    <t>Руководитель Контрольно-счетной палаты муниципального образования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</si>
  <si>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</si>
  <si>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07</t>
  </si>
  <si>
    <t>Резервные фонды администрации муниципального образования</t>
  </si>
  <si>
    <t>13</t>
  </si>
  <si>
    <t>Информатизация деятельности органов местного самоуправления</t>
  </si>
  <si>
    <t>Информатизация деятельности органов местного самоуправления муниципального образования</t>
  </si>
  <si>
    <t>Информационное освещение деятельности органов местного самоуправления</t>
  </si>
  <si>
    <t>Информационное освещение деятельности органов местного самоуправления муниципального образования</t>
  </si>
  <si>
    <t>03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</si>
  <si>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</si>
  <si>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</si>
  <si>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05</t>
  </si>
  <si>
    <t>22 0 01 00590</t>
  </si>
  <si>
    <t>08</t>
  </si>
  <si>
    <t>Начальник финансового отдела администрации Новощербиновского сельского поселения Щербиновского района</t>
  </si>
  <si>
    <t>12 0 01 00599</t>
  </si>
  <si>
    <t>Закупка товаров, работ и услуг для государственных (муниципальных)  нужд (кредиторская задоженность)</t>
  </si>
  <si>
    <t xml:space="preserve">Иные бюджетные ассигнования </t>
  </si>
  <si>
    <t>Коммунальное - хозяйство</t>
  </si>
  <si>
    <t>Мероприятия в сфере коммунального хозяйства</t>
  </si>
  <si>
    <t>22 0 03 00000</t>
  </si>
  <si>
    <t>22 0 03 10570</t>
  </si>
  <si>
    <t xml:space="preserve">            С.С. Федина</t>
  </si>
  <si>
    <t>22 0 01 00550</t>
  </si>
  <si>
    <t>Диспансеризация муниципальных служащих</t>
  </si>
  <si>
    <t>01 0 06 00000</t>
  </si>
  <si>
    <t>Диспансеризация муниципальных служащих органов местного самоуправления (отраслевых (функциональных) органов) муниципального образования</t>
  </si>
  <si>
    <t>01 0 06 10060</t>
  </si>
  <si>
    <t>Поддержка отрасли культура.</t>
  </si>
  <si>
    <t>ПРИЛОЖЕНИЕ № 3</t>
  </si>
  <si>
    <t>«ПРИЛОЖЕНИЕ № 7</t>
  </si>
  <si>
    <t>от 27.12. 2019 года № 2</t>
  </si>
  <si>
    <t xml:space="preserve">Ведомственная структура расходов бюджета 
Новощербиновского сельского поселения Щербиновского района на 2020 год
</t>
  </si>
  <si>
    <t>Повышение профессионального уровня сотрудников</t>
  </si>
  <si>
    <t>01 0 03 00000</t>
  </si>
  <si>
    <t>01 0 03 10030</t>
  </si>
  <si>
    <t>Повышение профессионального уровня сотрудников органов местного самоуправления (отраслевых (функциональных) органов) муниципального образования</t>
  </si>
  <si>
    <t>01 0 05 00000</t>
  </si>
  <si>
    <t>Мероприятия по противодействию коррупции в муниципальном образовании</t>
  </si>
  <si>
    <t>01 0 05 10050</t>
  </si>
  <si>
    <t>Реализация организационных вопросов (кредиторская задолженность)</t>
  </si>
  <si>
    <t>01 0 07 10619</t>
  </si>
  <si>
    <t>71 0 08 71180</t>
  </si>
  <si>
    <t>10</t>
  </si>
  <si>
    <t>Социальное обеспечение и иные выплаты населению</t>
  </si>
  <si>
    <t>12 0 01L4670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</si>
  <si>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</si>
  <si>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Муниципальная программа сельского поселения Щербиновского района "Формирование современной городской среды" на 2018-2022 годы</t>
  </si>
  <si>
    <t>29 0 00 0000</t>
  </si>
  <si>
    <t>29 0 01 0000</t>
  </si>
  <si>
    <t>29 0 01 10730</t>
  </si>
  <si>
    <t>Благоустройство общественной территории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</si>
  <si>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</si>
  <si>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Расходы на обеспечение деятельности (оказание услуг) муниципальных учреждений (кредиторская задолженность)</t>
  </si>
  <si>
    <t>12 0 01 62980</t>
  </si>
  <si>
    <t>Дополнительная помощь местным бюджетам на решение социально значимых вопросов</t>
  </si>
  <si>
    <t>на 27.07.2020</t>
  </si>
  <si>
    <t>от 30.07.2020 № 3</t>
  </si>
  <si>
    <t>от 30.07.2020 № 3)</t>
  </si>
  <si>
    <t>УТВЕРЖДЕНО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</si>
  <si>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</si>
  <si>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Новощербиновского сельского поселения Щербиновского района «Противодействие коррупции на территории Новощербиновского сельского поселения Щербиновского района»</t>
  </si>
  <si>
    <t>Мероприятия по противодействию коррупции в сельских поселениях</t>
  </si>
  <si>
    <t>18 0 00 00000</t>
  </si>
  <si>
    <t>18 0 01 00000</t>
  </si>
  <si>
    <t>18 0 01 10050</t>
  </si>
  <si>
    <t>Поддержка местных инициатив по итогам краевого конкурса</t>
  </si>
  <si>
    <t>22 0 01 62950</t>
  </si>
  <si>
    <t>992</t>
  </si>
  <si>
    <t>Организация ритуальных услуг и содержание мест захоронения</t>
  </si>
  <si>
    <t>Организация ритуальных услуг</t>
  </si>
  <si>
    <t>81 0 00 00000</t>
  </si>
  <si>
    <t>81 0 02 00000</t>
  </si>
  <si>
    <t>81 0 02 20800</t>
  </si>
  <si>
    <t>Мероприятия по организация ритуальных услуг</t>
  </si>
  <si>
    <t xml:space="preserve">Муниципальная программа сельского поселения Щербиновского района "Формирование современной городской среды" </t>
  </si>
  <si>
    <t>12 0 01 L4670</t>
  </si>
  <si>
    <t>Закупка товаров, работ и услуг для государственных (муниципальных)  нужд (кредиторская задолженность)</t>
  </si>
  <si>
    <t>Информатизация деятельности органов местного самоуправления муниципального образования (кредиторская задолженность)</t>
  </si>
  <si>
    <t>01 0 01 10019</t>
  </si>
  <si>
    <t xml:space="preserve">          Глава
          Новощербиновского сельского поселения                                
          Щербиновского района</t>
  </si>
  <si>
    <t>А.А. Мищенко</t>
  </si>
  <si>
    <t>Другие вопросы в области образования</t>
  </si>
  <si>
    <t>Закупка товаров, работ и услуг для обеспечения государственных (муниципальных) нужд</t>
  </si>
  <si>
    <t>Реализация мероприятий в области молодежной политики</t>
  </si>
  <si>
    <t>Мероприятия по организации и проведению социально-значимых мероприятий в области молодежной политики</t>
  </si>
  <si>
    <t>832816,00+</t>
  </si>
  <si>
    <t>7128,03+</t>
  </si>
  <si>
    <t>10000,00+</t>
  </si>
  <si>
    <t>01 0 09 10489</t>
  </si>
  <si>
    <t>95500,00+</t>
  </si>
  <si>
    <t>35404,75+</t>
  </si>
  <si>
    <t>164500,00+</t>
  </si>
  <si>
    <t>16000,00+</t>
  </si>
  <si>
    <t>1863899,11+</t>
  </si>
  <si>
    <t>20 0 02 10539</t>
  </si>
  <si>
    <t>Мероприятия, связанные с безопасностью на дорогах местного значения (кредиторская задолженность)</t>
  </si>
  <si>
    <t>72258,09+</t>
  </si>
  <si>
    <t>500000,00+</t>
  </si>
  <si>
    <t>500570,11+</t>
  </si>
  <si>
    <t>100000,00+</t>
  </si>
  <si>
    <t>610000,00-</t>
  </si>
  <si>
    <t>2169296,1+</t>
  </si>
  <si>
    <t>20703,90+</t>
  </si>
  <si>
    <t>70000,00+</t>
  </si>
  <si>
    <t>192258,09+</t>
  </si>
  <si>
    <t xml:space="preserve">Ведомственная структура расходов бюджета 
Новощербиновского сельского поселения Щербиновского района на 2024 год
</t>
  </si>
  <si>
    <t>Реализация функций, связанных с муниципальным управлением (кредиторская задолженность)</t>
  </si>
  <si>
    <t>,</t>
  </si>
  <si>
    <t>60000,00+</t>
  </si>
  <si>
    <t>1600,00+</t>
  </si>
  <si>
    <t>100000,00-</t>
  </si>
  <si>
    <t>40000,00+</t>
  </si>
  <si>
    <t>20400,00+</t>
  </si>
  <si>
    <t>22000,00-</t>
  </si>
  <si>
    <t>1300000,00-</t>
  </si>
  <si>
    <t>12500,00-</t>
  </si>
  <si>
    <t>12500,00+</t>
  </si>
  <si>
    <t>300000,00-</t>
  </si>
  <si>
    <t>320000,00-</t>
  </si>
  <si>
    <t>150000,00-</t>
  </si>
  <si>
    <t>29 0 F0 0000</t>
  </si>
  <si>
    <t>29 0 F2 А5550</t>
  </si>
  <si>
    <t>69 545 570,00+</t>
  </si>
  <si>
    <t>1 950 000,00-</t>
  </si>
  <si>
    <t>3 650 000,00-</t>
  </si>
  <si>
    <t>475 470,00-</t>
  </si>
  <si>
    <t>54200,00+</t>
  </si>
  <si>
    <t>470,11-</t>
  </si>
  <si>
    <t>100 000,00+</t>
  </si>
  <si>
    <t>58623,44+</t>
  </si>
  <si>
    <t>35 500,00-</t>
  </si>
  <si>
    <t>Другие непрограммные расходы в области жилищно-коммунального хозяйства</t>
  </si>
  <si>
    <t>Реализация непрограммных мероприятий в сфере коммунального хозяйства</t>
  </si>
  <si>
    <t>Реализация мероприятий по организации водоснабжения и водотведения на территории муниципального образования)</t>
  </si>
  <si>
    <t>7900000000</t>
  </si>
  <si>
    <t>7900300000</t>
  </si>
  <si>
    <t>7900320820</t>
  </si>
  <si>
    <t>500</t>
  </si>
  <si>
    <t>138 996,67+</t>
  </si>
  <si>
    <t>2 400,00-</t>
  </si>
  <si>
    <t>11 117,32+</t>
  </si>
  <si>
    <t>Обеспечение проведения выборов и референдумов</t>
  </si>
  <si>
    <t>Проведение выборов в Совет муниципального образования</t>
  </si>
  <si>
    <t>Проведение выборов в представительные органы муниципальной власти муниципального образования</t>
  </si>
  <si>
    <t>78 0 00 00000</t>
  </si>
  <si>
    <t>78 0 01 00000</t>
  </si>
  <si>
    <t>78 0 01 10590</t>
  </si>
  <si>
    <t xml:space="preserve">Обеспечение проведения выборов </t>
  </si>
  <si>
    <t>50 000,00+</t>
  </si>
  <si>
    <t>81 500,00+</t>
  </si>
  <si>
    <t>1 000 000,00+</t>
  </si>
  <si>
    <t>40 000,00+</t>
  </si>
  <si>
    <t>Федеральный проект «Формирование комфортной городской среды»</t>
  </si>
  <si>
    <t>Реализация программ формирования современной городской среды</t>
  </si>
  <si>
    <t xml:space="preserve"> Благоустройство общественной территории</t>
  </si>
  <si>
    <t>29 0 01 00000</t>
  </si>
  <si>
    <t>200</t>
  </si>
  <si>
    <t>37 570,00+</t>
  </si>
  <si>
    <t>20 000,00+</t>
  </si>
  <si>
    <t>20 000,00-</t>
  </si>
  <si>
    <t>450000,00+</t>
  </si>
  <si>
    <t>15000,00+</t>
  </si>
  <si>
    <t>288500,00+</t>
  </si>
  <si>
    <t>713470,00+</t>
  </si>
  <si>
    <t>39 503,00-</t>
  </si>
  <si>
    <t>22 0 03 60200</t>
  </si>
  <si>
    <t>Приобретение специальной техники (на базе шасси трактора)</t>
  </si>
  <si>
    <t>3 070 000,00+</t>
  </si>
  <si>
    <t>39 503,00+</t>
  </si>
  <si>
    <t>21 702,23+</t>
  </si>
  <si>
    <t>9 000,00-</t>
  </si>
  <si>
    <t>9 000,00+</t>
  </si>
  <si>
    <t>1 007 000,00+</t>
  </si>
  <si>
    <t>1 000 000,00-</t>
  </si>
  <si>
    <t>60 000,00+</t>
  </si>
  <si>
    <t>130 220,00-</t>
  </si>
  <si>
    <t>713 470,00+</t>
  </si>
  <si>
    <t>70 000,00-</t>
  </si>
  <si>
    <t>169 000,00+</t>
  </si>
  <si>
    <t>138 947,06-</t>
  </si>
  <si>
    <t>102 270,00+</t>
  </si>
  <si>
    <t>25 300,00+</t>
  </si>
  <si>
    <t>150 000,00+</t>
  </si>
  <si>
    <t>200 000,00+</t>
  </si>
  <si>
    <t>20 904,00+</t>
  </si>
  <si>
    <t>20 904,00-</t>
  </si>
  <si>
    <t>1 733 600,00+</t>
  </si>
  <si>
    <t>19 000,00-</t>
  </si>
  <si>
    <t>10 000,00+</t>
  </si>
  <si>
    <t>10 000,00-</t>
  </si>
  <si>
    <t>98 913,51-</t>
  </si>
  <si>
    <t>98 913,51+</t>
  </si>
  <si>
    <t>от 22.12.2023 года № 2</t>
  </si>
  <si>
    <t>819 330,00-</t>
  </si>
  <si>
    <t>57 900,00-</t>
  </si>
  <si>
    <t>748900,00+</t>
  </si>
  <si>
    <t>66 222,00+</t>
  </si>
  <si>
    <t>131 290,00+</t>
  </si>
  <si>
    <t>30 000,00+</t>
  </si>
  <si>
    <t>210 258,00+</t>
  </si>
  <si>
    <t>11 200,00+</t>
  </si>
  <si>
    <t>5 150,00-</t>
  </si>
  <si>
    <t>160 000,00+</t>
  </si>
  <si>
    <t>5 000,00+</t>
  </si>
  <si>
    <t>370 000,00+</t>
  </si>
  <si>
    <t>1 000,00+</t>
  </si>
  <si>
    <t>628000,00+</t>
  </si>
  <si>
    <t>20904,00+</t>
  </si>
  <si>
    <t>3150,00+</t>
  </si>
  <si>
    <t>3150,00-</t>
  </si>
  <si>
    <t>475 300,00+</t>
  </si>
  <si>
    <t>20904,00-</t>
  </si>
  <si>
    <t>1 845 000,00+</t>
  </si>
  <si>
    <t>34000,00-</t>
  </si>
  <si>
    <t>34000,00+</t>
  </si>
  <si>
    <t>2 000 000,00+</t>
  </si>
  <si>
    <t>Приложение 5</t>
  </si>
  <si>
    <t>«Приложение 6</t>
  </si>
  <si>
    <t>1 756 100,00+</t>
  </si>
  <si>
    <t>от ______________№ ____</t>
  </si>
  <si>
    <t>от _____________№ ____)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</si>
</sst>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4" fontId="4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2" borderId="0" xfId="0" applyNumberFormat="1" applyFont="1" applyFill="1" applyBorder="1" applyAlignment="1">
      <alignment horizontal="center" wrapText="1"/>
    </xf>
    <xf numFmtId="4" fontId="1" fillId="2" borderId="0" xfId="0" applyNumberFormat="1" applyFont="1" applyFill="1" applyBorder="1" applyAlignment="1">
      <alignment horizontal="center" vertical="top" wrapText="1"/>
    </xf>
    <xf numFmtId="4" fontId="1" fillId="3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4" fontId="7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vertical="top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Border="1"/>
    <xf numFmtId="4" fontId="9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23"/>
  <sheetViews>
    <sheetView tabSelected="1" view="pageBreakPreview" zoomScale="85" zoomScaleSheetLayoutView="85" workbookViewId="0">
      <selection activeCell="F17" sqref="F17:H17"/>
    </sheetView>
  </sheetViews>
  <sheetFormatPr defaultColWidth="9.28515625" defaultRowHeight="24.75" customHeight="1"/>
  <cols>
    <col min="1" max="1" width="6.5703125" style="13" customWidth="1"/>
    <col min="2" max="2" width="50.7109375" style="12" customWidth="1"/>
    <col min="3" max="3" width="8" style="13" customWidth="1"/>
    <col min="4" max="4" width="7" style="13" customWidth="1"/>
    <col min="5" max="5" width="7.5703125" style="13" customWidth="1"/>
    <col min="6" max="6" width="18.7109375" style="13" customWidth="1"/>
    <col min="7" max="7" width="9.5703125" style="13" customWidth="1"/>
    <col min="8" max="8" width="19.42578125" style="13" customWidth="1"/>
    <col min="9" max="9" width="12.140625" style="12" customWidth="1"/>
    <col min="10" max="10" width="13.7109375" style="12" customWidth="1"/>
    <col min="11" max="11" width="11.85546875" style="12" customWidth="1"/>
    <col min="12" max="12" width="13.42578125" style="12" customWidth="1"/>
    <col min="13" max="13" width="13" style="12" customWidth="1"/>
    <col min="14" max="14" width="12.5703125" style="12" customWidth="1"/>
    <col min="15" max="15" width="12.140625" style="12" customWidth="1"/>
    <col min="16" max="16" width="11.85546875" style="12" customWidth="1"/>
    <col min="17" max="16384" width="9.28515625" style="12"/>
  </cols>
  <sheetData>
    <row r="1" spans="2:8" ht="21.75" customHeight="1">
      <c r="B1" s="11"/>
      <c r="C1" s="123"/>
      <c r="D1" s="123"/>
      <c r="E1" s="123"/>
      <c r="F1" s="123" t="s">
        <v>405</v>
      </c>
      <c r="G1" s="123"/>
      <c r="H1" s="123"/>
    </row>
    <row r="2" spans="2:8" ht="21" customHeight="1">
      <c r="B2" s="11"/>
      <c r="C2" s="123"/>
      <c r="D2" s="123"/>
      <c r="E2" s="123"/>
      <c r="F2" s="123" t="s">
        <v>0</v>
      </c>
      <c r="G2" s="123"/>
      <c r="H2" s="123"/>
    </row>
    <row r="3" spans="2:8" ht="21.75" customHeight="1">
      <c r="B3" s="11"/>
      <c r="C3" s="123"/>
      <c r="D3" s="123"/>
      <c r="E3" s="123"/>
      <c r="F3" s="123" t="s">
        <v>4</v>
      </c>
      <c r="G3" s="123"/>
      <c r="H3" s="123"/>
    </row>
    <row r="4" spans="2:8" ht="21" customHeight="1">
      <c r="B4" s="11"/>
      <c r="C4" s="123"/>
      <c r="D4" s="123"/>
      <c r="E4" s="123"/>
      <c r="F4" s="123" t="s">
        <v>1</v>
      </c>
      <c r="G4" s="123"/>
      <c r="H4" s="123"/>
    </row>
    <row r="5" spans="2:8" ht="24.75" customHeight="1">
      <c r="B5" s="11"/>
      <c r="C5" s="123"/>
      <c r="D5" s="123"/>
      <c r="E5" s="123"/>
      <c r="F5" s="123" t="s">
        <v>408</v>
      </c>
      <c r="G5" s="123"/>
      <c r="H5" s="123"/>
    </row>
    <row r="6" spans="2:8" ht="19.5" customHeight="1">
      <c r="B6" s="11"/>
      <c r="C6" s="123"/>
      <c r="D6" s="123"/>
      <c r="F6" s="123"/>
      <c r="G6" s="123"/>
    </row>
    <row r="7" spans="2:8" ht="21.75" customHeight="1">
      <c r="B7" s="11"/>
      <c r="C7" s="123"/>
      <c r="D7" s="123"/>
      <c r="E7" s="123"/>
      <c r="F7" s="123" t="s">
        <v>406</v>
      </c>
      <c r="G7" s="123"/>
      <c r="H7" s="123"/>
    </row>
    <row r="8" spans="2:8" ht="20.25" customHeight="1">
      <c r="B8" s="11"/>
      <c r="C8" s="49"/>
      <c r="F8" s="49"/>
    </row>
    <row r="9" spans="2:8" ht="24.75" customHeight="1">
      <c r="B9" s="11"/>
      <c r="C9" s="123"/>
      <c r="D9" s="123"/>
      <c r="E9" s="123"/>
      <c r="F9" s="123" t="s">
        <v>247</v>
      </c>
      <c r="G9" s="123"/>
      <c r="H9" s="123"/>
    </row>
    <row r="10" spans="2:8" ht="19.5" customHeight="1">
      <c r="B10" s="11"/>
      <c r="C10" s="123"/>
      <c r="D10" s="123"/>
      <c r="E10" s="123"/>
      <c r="F10" s="123" t="s">
        <v>2</v>
      </c>
      <c r="G10" s="123"/>
      <c r="H10" s="123"/>
    </row>
    <row r="11" spans="2:8" ht="19.5" customHeight="1">
      <c r="B11" s="11"/>
      <c r="C11" s="123"/>
      <c r="D11" s="123"/>
      <c r="E11" s="123"/>
      <c r="F11" s="123" t="s">
        <v>4</v>
      </c>
      <c r="G11" s="123"/>
      <c r="H11" s="123"/>
    </row>
    <row r="12" spans="2:8" ht="19.5" customHeight="1">
      <c r="B12" s="11"/>
      <c r="C12" s="123"/>
      <c r="D12" s="123"/>
      <c r="E12" s="123"/>
      <c r="F12" s="123" t="s">
        <v>1</v>
      </c>
      <c r="G12" s="123"/>
      <c r="H12" s="123"/>
    </row>
    <row r="13" spans="2:8" ht="18.75" customHeight="1">
      <c r="B13" s="11"/>
      <c r="C13" s="123"/>
      <c r="D13" s="123"/>
      <c r="E13" s="123"/>
      <c r="F13" s="123" t="s">
        <v>381</v>
      </c>
      <c r="G13" s="123"/>
      <c r="H13" s="123"/>
    </row>
    <row r="14" spans="2:8" ht="19.5" customHeight="1">
      <c r="B14" s="11"/>
      <c r="C14" s="123"/>
      <c r="D14" s="123"/>
      <c r="E14" s="123"/>
      <c r="F14" s="123" t="s">
        <v>3</v>
      </c>
      <c r="G14" s="123"/>
      <c r="H14" s="123"/>
    </row>
    <row r="15" spans="2:8" ht="21" customHeight="1">
      <c r="B15" s="11"/>
      <c r="C15" s="123"/>
      <c r="D15" s="123"/>
      <c r="E15" s="123"/>
      <c r="F15" s="123" t="s">
        <v>4</v>
      </c>
      <c r="G15" s="123"/>
      <c r="H15" s="123"/>
    </row>
    <row r="16" spans="2:8" ht="19.5" customHeight="1">
      <c r="B16" s="11"/>
      <c r="C16" s="123"/>
      <c r="D16" s="123"/>
      <c r="E16" s="123"/>
      <c r="F16" s="123" t="s">
        <v>1</v>
      </c>
      <c r="G16" s="123"/>
      <c r="H16" s="123"/>
    </row>
    <row r="17" spans="1:8" ht="18" customHeight="1">
      <c r="B17" s="11"/>
      <c r="C17" s="123"/>
      <c r="D17" s="123"/>
      <c r="E17" s="123"/>
      <c r="F17" s="123" t="s">
        <v>409</v>
      </c>
      <c r="G17" s="123"/>
      <c r="H17" s="123"/>
    </row>
    <row r="18" spans="1:8" ht="24.75" customHeight="1">
      <c r="B18" s="11"/>
      <c r="C18" s="49"/>
    </row>
    <row r="19" spans="1:8" ht="39.75" customHeight="1">
      <c r="A19" s="125" t="s">
        <v>294</v>
      </c>
      <c r="B19" s="125"/>
      <c r="C19" s="125"/>
      <c r="D19" s="125"/>
      <c r="E19" s="125"/>
      <c r="F19" s="125"/>
      <c r="G19" s="125"/>
      <c r="H19" s="125"/>
    </row>
    <row r="20" spans="1:8" ht="14.25" customHeight="1">
      <c r="B20" s="50"/>
      <c r="C20" s="50"/>
      <c r="D20" s="50"/>
    </row>
    <row r="21" spans="1:8" ht="24.75" customHeight="1">
      <c r="A21" s="14" t="s">
        <v>5</v>
      </c>
      <c r="B21" s="14" t="s">
        <v>6</v>
      </c>
      <c r="C21" s="14" t="s">
        <v>26</v>
      </c>
      <c r="D21" s="14" t="s">
        <v>27</v>
      </c>
      <c r="E21" s="14" t="s">
        <v>8</v>
      </c>
      <c r="F21" s="14" t="s">
        <v>28</v>
      </c>
      <c r="G21" s="14" t="s">
        <v>29</v>
      </c>
      <c r="H21" s="14" t="s">
        <v>30</v>
      </c>
    </row>
    <row r="22" spans="1:8" ht="24.75" customHeight="1">
      <c r="A22" s="14" t="s">
        <v>31</v>
      </c>
      <c r="B22" s="14">
        <v>2</v>
      </c>
      <c r="C22" s="14">
        <v>3</v>
      </c>
      <c r="D22" s="14">
        <v>4</v>
      </c>
      <c r="E22" s="14">
        <v>5</v>
      </c>
      <c r="F22" s="14" t="s">
        <v>32</v>
      </c>
      <c r="G22" s="14">
        <v>7</v>
      </c>
      <c r="H22" s="14">
        <v>8</v>
      </c>
    </row>
    <row r="23" spans="1:8" ht="19.5" customHeight="1">
      <c r="A23" s="3"/>
      <c r="B23" s="17" t="s">
        <v>33</v>
      </c>
      <c r="C23" s="3"/>
      <c r="D23" s="18"/>
      <c r="E23" s="18"/>
      <c r="F23" s="18"/>
      <c r="G23" s="18"/>
      <c r="H23" s="19">
        <f>_GoBack</f>
        <v>115930291.34999999</v>
      </c>
    </row>
    <row r="24" spans="1:8" ht="53.45" customHeight="1">
      <c r="A24" s="8">
        <v>1</v>
      </c>
      <c r="B24" s="17" t="s">
        <v>34</v>
      </c>
      <c r="C24" s="69">
        <v>992</v>
      </c>
      <c r="D24" s="71"/>
      <c r="E24" s="71"/>
      <c r="F24" s="71"/>
      <c r="G24" s="71"/>
      <c r="H24" s="72">
        <f>H25+H105+H112+H131+H147+H180+H191+H209+H214</f>
        <v>115930291.34999999</v>
      </c>
    </row>
    <row r="25" spans="1:8" ht="21" customHeight="1">
      <c r="A25" s="3"/>
      <c r="B25" s="17" t="s">
        <v>7</v>
      </c>
      <c r="C25" s="83">
        <v>992</v>
      </c>
      <c r="D25" s="70" t="s">
        <v>177</v>
      </c>
      <c r="E25" s="70" t="s">
        <v>178</v>
      </c>
      <c r="F25" s="71"/>
      <c r="G25" s="71"/>
      <c r="H25" s="72">
        <f>H26+H31+H45+H69+H74+H64</f>
        <v>8995707.4499999993</v>
      </c>
    </row>
    <row r="26" spans="1:8" ht="75.75" customHeight="1">
      <c r="A26" s="8"/>
      <c r="B26" s="17" t="s">
        <v>181</v>
      </c>
      <c r="C26" s="69">
        <v>992</v>
      </c>
      <c r="D26" s="73" t="s">
        <v>177</v>
      </c>
      <c r="E26" s="73" t="s">
        <v>179</v>
      </c>
      <c r="F26" s="71"/>
      <c r="G26" s="71"/>
      <c r="H26" s="72">
        <f>H27</f>
        <v>853306</v>
      </c>
    </row>
    <row r="27" spans="1:8" ht="58.5" customHeight="1">
      <c r="A27" s="8"/>
      <c r="B27" s="1" t="s">
        <v>35</v>
      </c>
      <c r="C27" s="71">
        <v>992</v>
      </c>
      <c r="D27" s="84" t="s">
        <v>177</v>
      </c>
      <c r="E27" s="84" t="s">
        <v>179</v>
      </c>
      <c r="F27" s="85" t="s">
        <v>36</v>
      </c>
      <c r="G27" s="71"/>
      <c r="H27" s="78">
        <f>H28</f>
        <v>853306</v>
      </c>
    </row>
    <row r="28" spans="1:8" ht="39.75" customHeight="1">
      <c r="A28" s="8"/>
      <c r="B28" s="1" t="s">
        <v>182</v>
      </c>
      <c r="C28" s="71">
        <v>992</v>
      </c>
      <c r="D28" s="84" t="s">
        <v>177</v>
      </c>
      <c r="E28" s="84" t="s">
        <v>179</v>
      </c>
      <c r="F28" s="85" t="s">
        <v>37</v>
      </c>
      <c r="G28" s="71"/>
      <c r="H28" s="82">
        <f>H29</f>
        <v>853306</v>
      </c>
    </row>
    <row r="29" spans="1:8" ht="39.75" customHeight="1">
      <c r="A29" s="8"/>
      <c r="B29" s="1" t="s">
        <v>44</v>
      </c>
      <c r="C29" s="71">
        <v>992</v>
      </c>
      <c r="D29" s="84" t="s">
        <v>177</v>
      </c>
      <c r="E29" s="84" t="s">
        <v>179</v>
      </c>
      <c r="F29" s="85" t="s">
        <v>38</v>
      </c>
      <c r="G29" s="71"/>
      <c r="H29" s="82">
        <f>H30</f>
        <v>853306</v>
      </c>
    </row>
    <row r="30" spans="1:8" ht="117" customHeight="1">
      <c r="A30" s="8"/>
      <c r="B30" s="1" t="s">
        <v>39</v>
      </c>
      <c r="C30" s="71">
        <v>992</v>
      </c>
      <c r="D30" s="84" t="s">
        <v>177</v>
      </c>
      <c r="E30" s="84" t="s">
        <v>179</v>
      </c>
      <c r="F30" s="85" t="s">
        <v>38</v>
      </c>
      <c r="G30" s="85">
        <v>100</v>
      </c>
      <c r="H30" s="96">
        <v>853306</v>
      </c>
    </row>
    <row r="31" spans="1:8" ht="90.6" customHeight="1">
      <c r="A31" s="8"/>
      <c r="B31" s="17" t="s">
        <v>184</v>
      </c>
      <c r="C31" s="69">
        <v>992</v>
      </c>
      <c r="D31" s="70" t="s">
        <v>177</v>
      </c>
      <c r="E31" s="70" t="s">
        <v>183</v>
      </c>
      <c r="F31" s="86"/>
      <c r="G31" s="86"/>
      <c r="H31" s="75">
        <f>H32+H38</f>
        <v>5415719.3200000003</v>
      </c>
    </row>
    <row r="32" spans="1:8" ht="113.65" customHeight="1">
      <c r="A32" s="3"/>
      <c r="B32" s="17" t="s">
        <v>40</v>
      </c>
      <c r="C32" s="69">
        <v>992</v>
      </c>
      <c r="D32" s="70" t="s">
        <v>177</v>
      </c>
      <c r="E32" s="70" t="s">
        <v>183</v>
      </c>
      <c r="F32" s="87" t="s">
        <v>41</v>
      </c>
      <c r="G32" s="87"/>
      <c r="H32" s="75">
        <f>H33</f>
        <v>5329919.32</v>
      </c>
    </row>
    <row r="33" spans="1:13" ht="59.25" customHeight="1">
      <c r="A33" s="3"/>
      <c r="B33" s="1" t="s">
        <v>42</v>
      </c>
      <c r="C33" s="71">
        <v>992</v>
      </c>
      <c r="D33" s="84" t="s">
        <v>177</v>
      </c>
      <c r="E33" s="84" t="s">
        <v>183</v>
      </c>
      <c r="F33" s="85" t="s">
        <v>43</v>
      </c>
      <c r="G33" s="85"/>
      <c r="H33" s="78">
        <f>H34</f>
        <v>5329919.32</v>
      </c>
    </row>
    <row r="34" spans="1:13" ht="39" customHeight="1">
      <c r="A34" s="3"/>
      <c r="B34" s="1" t="s">
        <v>44</v>
      </c>
      <c r="C34" s="71">
        <v>992</v>
      </c>
      <c r="D34" s="84" t="s">
        <v>177</v>
      </c>
      <c r="E34" s="84" t="s">
        <v>183</v>
      </c>
      <c r="F34" s="85" t="s">
        <v>45</v>
      </c>
      <c r="G34" s="85"/>
      <c r="H34" s="82">
        <f>H35+H36+H37</f>
        <v>5329919.32</v>
      </c>
    </row>
    <row r="35" spans="1:13" ht="116.25" customHeight="1">
      <c r="A35" s="3"/>
      <c r="B35" s="1" t="s">
        <v>39</v>
      </c>
      <c r="C35" s="71">
        <v>992</v>
      </c>
      <c r="D35" s="84" t="s">
        <v>177</v>
      </c>
      <c r="E35" s="84" t="s">
        <v>183</v>
      </c>
      <c r="F35" s="85" t="s">
        <v>45</v>
      </c>
      <c r="G35" s="85">
        <v>100</v>
      </c>
      <c r="H35" s="97">
        <f>4711205+832816-1300000+210258+628000</f>
        <v>5082279</v>
      </c>
      <c r="J35" s="12" t="s">
        <v>274</v>
      </c>
      <c r="K35" s="12" t="s">
        <v>303</v>
      </c>
      <c r="L35" s="12" t="s">
        <v>388</v>
      </c>
      <c r="M35" s="12" t="s">
        <v>395</v>
      </c>
    </row>
    <row r="36" spans="1:13" ht="43.15" customHeight="1">
      <c r="A36" s="3"/>
      <c r="B36" s="1" t="s">
        <v>53</v>
      </c>
      <c r="C36" s="71">
        <v>992</v>
      </c>
      <c r="D36" s="84" t="s">
        <v>177</v>
      </c>
      <c r="E36" s="84" t="s">
        <v>183</v>
      </c>
      <c r="F36" s="85" t="s">
        <v>45</v>
      </c>
      <c r="G36" s="85">
        <v>200</v>
      </c>
      <c r="H36" s="97">
        <f>196553-100000+11117.32+102270+11200</f>
        <v>221140.32</v>
      </c>
      <c r="J36" s="12" t="s">
        <v>299</v>
      </c>
      <c r="K36" s="12" t="s">
        <v>329</v>
      </c>
      <c r="L36" s="12" t="s">
        <v>369</v>
      </c>
      <c r="M36" s="12" t="s">
        <v>389</v>
      </c>
    </row>
    <row r="37" spans="1:13" ht="24.75" customHeight="1">
      <c r="A37" s="3"/>
      <c r="B37" s="1" t="s">
        <v>46</v>
      </c>
      <c r="C37" s="71">
        <v>992</v>
      </c>
      <c r="D37" s="76" t="s">
        <v>177</v>
      </c>
      <c r="E37" s="76" t="s">
        <v>183</v>
      </c>
      <c r="F37" s="71" t="s">
        <v>45</v>
      </c>
      <c r="G37" s="71">
        <v>800</v>
      </c>
      <c r="H37" s="98">
        <v>26500</v>
      </c>
    </row>
    <row r="38" spans="1:13" ht="57.75" customHeight="1">
      <c r="A38" s="3"/>
      <c r="B38" s="17" t="s">
        <v>47</v>
      </c>
      <c r="C38" s="69">
        <v>992</v>
      </c>
      <c r="D38" s="70" t="s">
        <v>177</v>
      </c>
      <c r="E38" s="70" t="s">
        <v>183</v>
      </c>
      <c r="F38" s="83" t="s">
        <v>48</v>
      </c>
      <c r="G38" s="83"/>
      <c r="H38" s="75">
        <f>H39+H42</f>
        <v>85800</v>
      </c>
    </row>
    <row r="39" spans="1:13" ht="26.25" customHeight="1">
      <c r="A39" s="3"/>
      <c r="B39" s="17" t="s">
        <v>49</v>
      </c>
      <c r="C39" s="69">
        <v>992</v>
      </c>
      <c r="D39" s="73" t="s">
        <v>177</v>
      </c>
      <c r="E39" s="73" t="s">
        <v>183</v>
      </c>
      <c r="F39" s="69" t="s">
        <v>50</v>
      </c>
      <c r="G39" s="69"/>
      <c r="H39" s="72">
        <f>H40</f>
        <v>3800</v>
      </c>
    </row>
    <row r="40" spans="1:13" ht="57.75" customHeight="1">
      <c r="A40" s="3"/>
      <c r="B40" s="1" t="s">
        <v>51</v>
      </c>
      <c r="C40" s="71">
        <v>992</v>
      </c>
      <c r="D40" s="84" t="s">
        <v>177</v>
      </c>
      <c r="E40" s="84" t="s">
        <v>183</v>
      </c>
      <c r="F40" s="85" t="s">
        <v>52</v>
      </c>
      <c r="G40" s="85"/>
      <c r="H40" s="82">
        <f>H41</f>
        <v>3800</v>
      </c>
    </row>
    <row r="41" spans="1:13" ht="42" customHeight="1">
      <c r="A41" s="3"/>
      <c r="B41" s="1" t="s">
        <v>53</v>
      </c>
      <c r="C41" s="71">
        <v>992</v>
      </c>
      <c r="D41" s="84" t="s">
        <v>177</v>
      </c>
      <c r="E41" s="84" t="s">
        <v>183</v>
      </c>
      <c r="F41" s="85" t="s">
        <v>52</v>
      </c>
      <c r="G41" s="85">
        <v>200</v>
      </c>
      <c r="H41" s="98">
        <v>3800</v>
      </c>
    </row>
    <row r="42" spans="1:13" ht="79.5" customHeight="1">
      <c r="A42" s="3"/>
      <c r="B42" s="17" t="s">
        <v>54</v>
      </c>
      <c r="C42" s="69">
        <v>992</v>
      </c>
      <c r="D42" s="70" t="s">
        <v>177</v>
      </c>
      <c r="E42" s="70" t="s">
        <v>183</v>
      </c>
      <c r="F42" s="83" t="s">
        <v>55</v>
      </c>
      <c r="G42" s="83"/>
      <c r="H42" s="75">
        <f>H43</f>
        <v>82000</v>
      </c>
    </row>
    <row r="43" spans="1:13" ht="60" customHeight="1">
      <c r="A43" s="3"/>
      <c r="B43" s="1" t="s">
        <v>56</v>
      </c>
      <c r="C43" s="71">
        <v>992</v>
      </c>
      <c r="D43" s="84" t="s">
        <v>177</v>
      </c>
      <c r="E43" s="84" t="s">
        <v>183</v>
      </c>
      <c r="F43" s="85" t="s">
        <v>57</v>
      </c>
      <c r="G43" s="85"/>
      <c r="H43" s="82">
        <f>H44</f>
        <v>82000</v>
      </c>
    </row>
    <row r="44" spans="1:13" ht="24.75" customHeight="1">
      <c r="A44" s="3"/>
      <c r="B44" s="1" t="s">
        <v>58</v>
      </c>
      <c r="C44" s="71">
        <v>992</v>
      </c>
      <c r="D44" s="84" t="s">
        <v>177</v>
      </c>
      <c r="E44" s="84" t="s">
        <v>183</v>
      </c>
      <c r="F44" s="85" t="s">
        <v>57</v>
      </c>
      <c r="G44" s="85">
        <v>500</v>
      </c>
      <c r="H44" s="98">
        <v>82000</v>
      </c>
    </row>
    <row r="45" spans="1:13" ht="79.5" customHeight="1">
      <c r="A45" s="3"/>
      <c r="B45" s="17" t="s">
        <v>188</v>
      </c>
      <c r="C45" s="76">
        <v>992</v>
      </c>
      <c r="D45" s="74" t="s">
        <v>177</v>
      </c>
      <c r="E45" s="74" t="s">
        <v>185</v>
      </c>
      <c r="F45" s="77"/>
      <c r="G45" s="77"/>
      <c r="H45" s="75">
        <f>H53+H60</f>
        <v>187000</v>
      </c>
    </row>
    <row r="46" spans="1:13" ht="61.5" hidden="1" customHeight="1">
      <c r="A46" s="3"/>
      <c r="B46" s="17" t="s">
        <v>186</v>
      </c>
      <c r="C46" s="73">
        <v>992</v>
      </c>
      <c r="D46" s="74" t="s">
        <v>177</v>
      </c>
      <c r="E46" s="74" t="s">
        <v>185</v>
      </c>
      <c r="F46" s="74" t="s">
        <v>59</v>
      </c>
      <c r="G46" s="74"/>
      <c r="H46" s="75">
        <f>H47+H50</f>
        <v>82000</v>
      </c>
    </row>
    <row r="47" spans="1:13" ht="39" hidden="1" customHeight="1">
      <c r="A47" s="3"/>
      <c r="B47" s="1" t="s">
        <v>187</v>
      </c>
      <c r="C47" s="76">
        <v>992</v>
      </c>
      <c r="D47" s="77" t="s">
        <v>177</v>
      </c>
      <c r="E47" s="77" t="s">
        <v>185</v>
      </c>
      <c r="F47" s="77" t="s">
        <v>60</v>
      </c>
      <c r="G47" s="77"/>
      <c r="H47" s="78">
        <f>H48</f>
        <v>16400</v>
      </c>
    </row>
    <row r="48" spans="1:13" ht="63" hidden="1" customHeight="1">
      <c r="A48" s="3"/>
      <c r="B48" s="1" t="s">
        <v>56</v>
      </c>
      <c r="C48" s="76">
        <v>992</v>
      </c>
      <c r="D48" s="77" t="s">
        <v>177</v>
      </c>
      <c r="E48" s="77" t="s">
        <v>185</v>
      </c>
      <c r="F48" s="77" t="s">
        <v>61</v>
      </c>
      <c r="G48" s="77"/>
      <c r="H48" s="78">
        <f>H49</f>
        <v>16400</v>
      </c>
    </row>
    <row r="49" spans="1:8" ht="24" hidden="1" customHeight="1">
      <c r="A49" s="3"/>
      <c r="B49" s="1" t="s">
        <v>58</v>
      </c>
      <c r="C49" s="76">
        <v>992</v>
      </c>
      <c r="D49" s="77" t="s">
        <v>177</v>
      </c>
      <c r="E49" s="77" t="s">
        <v>185</v>
      </c>
      <c r="F49" s="77" t="s">
        <v>61</v>
      </c>
      <c r="G49" s="79">
        <v>500</v>
      </c>
      <c r="H49" s="78">
        <v>16400</v>
      </c>
    </row>
    <row r="50" spans="1:8" ht="38.25" hidden="1" customHeight="1">
      <c r="A50" s="3"/>
      <c r="B50" s="1" t="s">
        <v>62</v>
      </c>
      <c r="C50" s="76">
        <v>992</v>
      </c>
      <c r="D50" s="77" t="s">
        <v>177</v>
      </c>
      <c r="E50" s="77" t="s">
        <v>185</v>
      </c>
      <c r="F50" s="77" t="s">
        <v>63</v>
      </c>
      <c r="G50" s="79"/>
      <c r="H50" s="78">
        <f>H51</f>
        <v>65600</v>
      </c>
    </row>
    <row r="51" spans="1:8" ht="57.75" hidden="1" customHeight="1">
      <c r="A51" s="3"/>
      <c r="B51" s="1" t="s">
        <v>56</v>
      </c>
      <c r="C51" s="76"/>
      <c r="D51" s="77" t="s">
        <v>177</v>
      </c>
      <c r="E51" s="77" t="s">
        <v>185</v>
      </c>
      <c r="F51" s="77" t="s">
        <v>64</v>
      </c>
      <c r="G51" s="79"/>
      <c r="H51" s="78">
        <f>H52</f>
        <v>65600</v>
      </c>
    </row>
    <row r="52" spans="1:8" ht="24.75" hidden="1" customHeight="1">
      <c r="A52" s="3"/>
      <c r="B52" s="1" t="s">
        <v>58</v>
      </c>
      <c r="C52" s="76">
        <v>992</v>
      </c>
      <c r="D52" s="80" t="s">
        <v>177</v>
      </c>
      <c r="E52" s="80" t="s">
        <v>185</v>
      </c>
      <c r="F52" s="80" t="s">
        <v>64</v>
      </c>
      <c r="G52" s="81">
        <v>500</v>
      </c>
      <c r="H52" s="82">
        <v>65600</v>
      </c>
    </row>
    <row r="53" spans="1:8" ht="57.6" customHeight="1">
      <c r="A53" s="3"/>
      <c r="B53" s="17" t="s">
        <v>186</v>
      </c>
      <c r="C53" s="73">
        <v>992</v>
      </c>
      <c r="D53" s="74" t="s">
        <v>177</v>
      </c>
      <c r="E53" s="74" t="s">
        <v>185</v>
      </c>
      <c r="F53" s="74" t="s">
        <v>59</v>
      </c>
      <c r="G53" s="74"/>
      <c r="H53" s="75">
        <f>H54+H57</f>
        <v>105000</v>
      </c>
    </row>
    <row r="54" spans="1:8" ht="46.9" customHeight="1">
      <c r="A54" s="3"/>
      <c r="B54" s="1" t="s">
        <v>187</v>
      </c>
      <c r="C54" s="76">
        <v>992</v>
      </c>
      <c r="D54" s="77" t="s">
        <v>177</v>
      </c>
      <c r="E54" s="77" t="s">
        <v>185</v>
      </c>
      <c r="F54" s="77" t="s">
        <v>60</v>
      </c>
      <c r="G54" s="77"/>
      <c r="H54" s="78">
        <f>H55</f>
        <v>21000</v>
      </c>
    </row>
    <row r="55" spans="1:8" ht="36" customHeight="1">
      <c r="A55" s="3"/>
      <c r="B55" s="1" t="s">
        <v>56</v>
      </c>
      <c r="C55" s="76">
        <v>992</v>
      </c>
      <c r="D55" s="77" t="s">
        <v>177</v>
      </c>
      <c r="E55" s="77" t="s">
        <v>185</v>
      </c>
      <c r="F55" s="77" t="s">
        <v>61</v>
      </c>
      <c r="G55" s="77"/>
      <c r="H55" s="82">
        <f>H56</f>
        <v>21000</v>
      </c>
    </row>
    <row r="56" spans="1:8" ht="36.6" customHeight="1">
      <c r="A56" s="3"/>
      <c r="B56" s="1" t="s">
        <v>58</v>
      </c>
      <c r="C56" s="76">
        <v>992</v>
      </c>
      <c r="D56" s="77" t="s">
        <v>177</v>
      </c>
      <c r="E56" s="77" t="s">
        <v>185</v>
      </c>
      <c r="F56" s="77" t="s">
        <v>61</v>
      </c>
      <c r="G56" s="79">
        <v>500</v>
      </c>
      <c r="H56" s="98">
        <v>21000</v>
      </c>
    </row>
    <row r="57" spans="1:8" ht="45.6" customHeight="1">
      <c r="A57" s="3"/>
      <c r="B57" s="1" t="s">
        <v>62</v>
      </c>
      <c r="C57" s="76">
        <v>992</v>
      </c>
      <c r="D57" s="77" t="s">
        <v>177</v>
      </c>
      <c r="E57" s="77" t="s">
        <v>185</v>
      </c>
      <c r="F57" s="77" t="s">
        <v>63</v>
      </c>
      <c r="G57" s="79"/>
      <c r="H57" s="78">
        <f>H58</f>
        <v>84000</v>
      </c>
    </row>
    <row r="58" spans="1:8" ht="44.65" customHeight="1">
      <c r="A58" s="3"/>
      <c r="B58" s="1" t="s">
        <v>56</v>
      </c>
      <c r="C58" s="76" t="s">
        <v>256</v>
      </c>
      <c r="D58" s="77" t="s">
        <v>177</v>
      </c>
      <c r="E58" s="77" t="s">
        <v>185</v>
      </c>
      <c r="F58" s="77" t="s">
        <v>64</v>
      </c>
      <c r="G58" s="79"/>
      <c r="H58" s="82">
        <f>H59</f>
        <v>84000</v>
      </c>
    </row>
    <row r="59" spans="1:8" ht="24.75" customHeight="1">
      <c r="A59" s="3"/>
      <c r="B59" s="1" t="s">
        <v>58</v>
      </c>
      <c r="C59" s="76">
        <v>992</v>
      </c>
      <c r="D59" s="80" t="s">
        <v>177</v>
      </c>
      <c r="E59" s="80" t="s">
        <v>185</v>
      </c>
      <c r="F59" s="80" t="s">
        <v>64</v>
      </c>
      <c r="G59" s="81">
        <v>500</v>
      </c>
      <c r="H59" s="98">
        <v>84000</v>
      </c>
    </row>
    <row r="60" spans="1:8" ht="78.75" customHeight="1">
      <c r="A60" s="3"/>
      <c r="B60" s="17" t="s">
        <v>9</v>
      </c>
      <c r="C60" s="73">
        <v>992</v>
      </c>
      <c r="D60" s="74" t="s">
        <v>177</v>
      </c>
      <c r="E60" s="74" t="s">
        <v>185</v>
      </c>
      <c r="F60" s="74" t="s">
        <v>65</v>
      </c>
      <c r="G60" s="74"/>
      <c r="H60" s="75">
        <f>H61</f>
        <v>82000</v>
      </c>
    </row>
    <row r="61" spans="1:8" ht="57" customHeight="1">
      <c r="A61" s="3"/>
      <c r="B61" s="1" t="s">
        <v>66</v>
      </c>
      <c r="C61" s="76">
        <v>992</v>
      </c>
      <c r="D61" s="77" t="s">
        <v>177</v>
      </c>
      <c r="E61" s="77" t="s">
        <v>185</v>
      </c>
      <c r="F61" s="77" t="s">
        <v>67</v>
      </c>
      <c r="G61" s="77"/>
      <c r="H61" s="78">
        <f>H62</f>
        <v>82000</v>
      </c>
    </row>
    <row r="62" spans="1:8" ht="60" customHeight="1">
      <c r="A62" s="3"/>
      <c r="B62" s="1" t="s">
        <v>56</v>
      </c>
      <c r="C62" s="76">
        <v>992</v>
      </c>
      <c r="D62" s="77" t="s">
        <v>177</v>
      </c>
      <c r="E62" s="77" t="s">
        <v>185</v>
      </c>
      <c r="F62" s="77" t="s">
        <v>68</v>
      </c>
      <c r="G62" s="77"/>
      <c r="H62" s="82">
        <f>H63</f>
        <v>82000</v>
      </c>
    </row>
    <row r="63" spans="1:8" ht="24.75" customHeight="1">
      <c r="A63" s="3"/>
      <c r="B63" s="1" t="s">
        <v>58</v>
      </c>
      <c r="C63" s="76">
        <v>992</v>
      </c>
      <c r="D63" s="77" t="s">
        <v>177</v>
      </c>
      <c r="E63" s="77" t="s">
        <v>185</v>
      </c>
      <c r="F63" s="77" t="s">
        <v>68</v>
      </c>
      <c r="G63" s="79">
        <v>500</v>
      </c>
      <c r="H63" s="98">
        <v>82000</v>
      </c>
    </row>
    <row r="64" spans="1:8" ht="40.9" customHeight="1">
      <c r="A64" s="3"/>
      <c r="B64" s="104" t="s">
        <v>330</v>
      </c>
      <c r="C64" s="73" t="s">
        <v>256</v>
      </c>
      <c r="D64" s="74" t="s">
        <v>177</v>
      </c>
      <c r="E64" s="70" t="s">
        <v>189</v>
      </c>
      <c r="F64" s="74"/>
      <c r="G64" s="105"/>
      <c r="H64" s="106">
        <f>H65</f>
        <v>450000</v>
      </c>
    </row>
    <row r="65" spans="1:12" ht="27" customHeight="1">
      <c r="A65" s="3"/>
      <c r="B65" s="107" t="s">
        <v>336</v>
      </c>
      <c r="C65" s="76" t="s">
        <v>256</v>
      </c>
      <c r="D65" s="77" t="s">
        <v>177</v>
      </c>
      <c r="E65" s="84" t="s">
        <v>189</v>
      </c>
      <c r="F65" s="108" t="s">
        <v>333</v>
      </c>
      <c r="G65" s="109"/>
      <c r="H65" s="97">
        <f>H66</f>
        <v>450000</v>
      </c>
    </row>
    <row r="66" spans="1:12" ht="34.9" customHeight="1">
      <c r="A66" s="3"/>
      <c r="B66" s="110" t="s">
        <v>331</v>
      </c>
      <c r="C66" s="76" t="s">
        <v>256</v>
      </c>
      <c r="D66" s="77" t="s">
        <v>177</v>
      </c>
      <c r="E66" s="84" t="s">
        <v>189</v>
      </c>
      <c r="F66" s="111" t="s">
        <v>334</v>
      </c>
      <c r="G66" s="79"/>
      <c r="H66" s="97">
        <f>H67</f>
        <v>450000</v>
      </c>
    </row>
    <row r="67" spans="1:12" ht="53.45" customHeight="1">
      <c r="A67" s="3"/>
      <c r="B67" s="110" t="s">
        <v>332</v>
      </c>
      <c r="C67" s="76" t="s">
        <v>256</v>
      </c>
      <c r="D67" s="77" t="s">
        <v>177</v>
      </c>
      <c r="E67" s="84" t="s">
        <v>189</v>
      </c>
      <c r="F67" s="112" t="s">
        <v>335</v>
      </c>
      <c r="G67" s="79"/>
      <c r="H67" s="97">
        <f>H68</f>
        <v>450000</v>
      </c>
    </row>
    <row r="68" spans="1:12" ht="28.9" customHeight="1">
      <c r="A68" s="3"/>
      <c r="B68" s="107" t="s">
        <v>46</v>
      </c>
      <c r="C68" s="76" t="s">
        <v>256</v>
      </c>
      <c r="D68" s="77" t="s">
        <v>177</v>
      </c>
      <c r="E68" s="84" t="s">
        <v>189</v>
      </c>
      <c r="F68" s="108" t="s">
        <v>335</v>
      </c>
      <c r="G68" s="79">
        <v>800</v>
      </c>
      <c r="H68" s="97">
        <v>450000</v>
      </c>
      <c r="J68" s="12" t="s">
        <v>349</v>
      </c>
    </row>
    <row r="69" spans="1:12" ht="24.75" customHeight="1">
      <c r="A69" s="3"/>
      <c r="B69" s="17" t="s">
        <v>10</v>
      </c>
      <c r="C69" s="69">
        <v>992</v>
      </c>
      <c r="D69" s="73" t="s">
        <v>177</v>
      </c>
      <c r="E69" s="73">
        <v>11</v>
      </c>
      <c r="F69" s="71"/>
      <c r="G69" s="71"/>
      <c r="H69" s="72">
        <f>H70</f>
        <v>20000</v>
      </c>
    </row>
    <row r="70" spans="1:12" ht="58.5" customHeight="1">
      <c r="A70" s="3"/>
      <c r="B70" s="1" t="s">
        <v>47</v>
      </c>
      <c r="C70" s="71">
        <v>992</v>
      </c>
      <c r="D70" s="84" t="s">
        <v>177</v>
      </c>
      <c r="E70" s="84">
        <v>11</v>
      </c>
      <c r="F70" s="85" t="s">
        <v>48</v>
      </c>
      <c r="G70" s="85"/>
      <c r="H70" s="78">
        <f>H71</f>
        <v>20000</v>
      </c>
    </row>
    <row r="71" spans="1:12" ht="41.25" customHeight="1">
      <c r="A71" s="3"/>
      <c r="B71" s="1" t="s">
        <v>69</v>
      </c>
      <c r="C71" s="71">
        <v>992</v>
      </c>
      <c r="D71" s="84" t="s">
        <v>177</v>
      </c>
      <c r="E71" s="84">
        <v>11</v>
      </c>
      <c r="F71" s="85" t="s">
        <v>70</v>
      </c>
      <c r="G71" s="85"/>
      <c r="H71" s="78">
        <f>H72</f>
        <v>20000</v>
      </c>
    </row>
    <row r="72" spans="1:12" ht="41.25" customHeight="1">
      <c r="A72" s="3"/>
      <c r="B72" s="1" t="s">
        <v>190</v>
      </c>
      <c r="C72" s="71">
        <v>992</v>
      </c>
      <c r="D72" s="84" t="s">
        <v>177</v>
      </c>
      <c r="E72" s="84">
        <v>11</v>
      </c>
      <c r="F72" s="85" t="s">
        <v>71</v>
      </c>
      <c r="G72" s="85"/>
      <c r="H72" s="82">
        <f>H73</f>
        <v>20000</v>
      </c>
    </row>
    <row r="73" spans="1:12" ht="24.75" customHeight="1">
      <c r="A73" s="3"/>
      <c r="B73" s="1" t="s">
        <v>46</v>
      </c>
      <c r="C73" s="71">
        <v>992</v>
      </c>
      <c r="D73" s="76" t="s">
        <v>177</v>
      </c>
      <c r="E73" s="76">
        <v>11</v>
      </c>
      <c r="F73" s="71" t="s">
        <v>71</v>
      </c>
      <c r="G73" s="71">
        <v>800</v>
      </c>
      <c r="H73" s="98">
        <v>20000</v>
      </c>
    </row>
    <row r="74" spans="1:12" ht="21.75" customHeight="1">
      <c r="A74" s="3"/>
      <c r="B74" s="17" t="s">
        <v>11</v>
      </c>
      <c r="C74" s="71">
        <v>992</v>
      </c>
      <c r="D74" s="70" t="s">
        <v>177</v>
      </c>
      <c r="E74" s="70">
        <v>13</v>
      </c>
      <c r="F74" s="86"/>
      <c r="G74" s="86"/>
      <c r="H74" s="75">
        <f>H75+H93+H97+H101</f>
        <v>2069682.13</v>
      </c>
    </row>
    <row r="75" spans="1:12" ht="108" customHeight="1">
      <c r="A75" s="3"/>
      <c r="B75" s="17" t="s">
        <v>40</v>
      </c>
      <c r="C75" s="69">
        <v>992</v>
      </c>
      <c r="D75" s="73" t="s">
        <v>177</v>
      </c>
      <c r="E75" s="73">
        <v>13</v>
      </c>
      <c r="F75" s="69" t="s">
        <v>41</v>
      </c>
      <c r="G75" s="69"/>
      <c r="H75" s="72">
        <f>H76+H81+H84+H87</f>
        <v>1390667.69</v>
      </c>
    </row>
    <row r="76" spans="1:12" ht="39" customHeight="1">
      <c r="A76" s="3"/>
      <c r="B76" s="1" t="s">
        <v>192</v>
      </c>
      <c r="C76" s="71">
        <v>992</v>
      </c>
      <c r="D76" s="76" t="s">
        <v>177</v>
      </c>
      <c r="E76" s="76" t="s">
        <v>191</v>
      </c>
      <c r="F76" s="71" t="s">
        <v>72</v>
      </c>
      <c r="G76" s="86"/>
      <c r="H76" s="78">
        <f>H77+H79</f>
        <v>255080.26</v>
      </c>
    </row>
    <row r="77" spans="1:12" ht="58.5" customHeight="1">
      <c r="A77" s="3"/>
      <c r="B77" s="1" t="s">
        <v>193</v>
      </c>
      <c r="C77" s="71">
        <v>992</v>
      </c>
      <c r="D77" s="76" t="s">
        <v>177</v>
      </c>
      <c r="E77" s="76">
        <v>13</v>
      </c>
      <c r="F77" s="71" t="s">
        <v>73</v>
      </c>
      <c r="G77" s="71"/>
      <c r="H77" s="82">
        <f>H78</f>
        <v>247952.23</v>
      </c>
    </row>
    <row r="78" spans="1:12" ht="43.5" customHeight="1">
      <c r="A78" s="3"/>
      <c r="B78" s="1" t="s">
        <v>53</v>
      </c>
      <c r="C78" s="71">
        <v>992</v>
      </c>
      <c r="D78" s="84" t="s">
        <v>177</v>
      </c>
      <c r="E78" s="84">
        <v>13</v>
      </c>
      <c r="F78" s="71" t="s">
        <v>73</v>
      </c>
      <c r="G78" s="85">
        <v>200</v>
      </c>
      <c r="H78" s="98">
        <f>198500+20400+12500+21702.23-5150</f>
        <v>247952.23</v>
      </c>
      <c r="I78" s="12" t="s">
        <v>301</v>
      </c>
      <c r="J78" s="12" t="s">
        <v>305</v>
      </c>
      <c r="K78" s="12" t="s">
        <v>358</v>
      </c>
      <c r="L78" s="12" t="s">
        <v>390</v>
      </c>
    </row>
    <row r="79" spans="1:12" ht="66" customHeight="1">
      <c r="A79" s="3"/>
      <c r="B79" s="1" t="s">
        <v>266</v>
      </c>
      <c r="C79" s="71">
        <v>992</v>
      </c>
      <c r="D79" s="84" t="s">
        <v>177</v>
      </c>
      <c r="E79" s="84">
        <v>13</v>
      </c>
      <c r="F79" s="71" t="s">
        <v>267</v>
      </c>
      <c r="G79" s="85"/>
      <c r="H79" s="82">
        <f>H80</f>
        <v>7128.03</v>
      </c>
      <c r="I79" s="12" t="s">
        <v>296</v>
      </c>
    </row>
    <row r="80" spans="1:12" ht="60" customHeight="1">
      <c r="A80" s="3"/>
      <c r="B80" s="1" t="s">
        <v>265</v>
      </c>
      <c r="C80" s="71">
        <v>992</v>
      </c>
      <c r="D80" s="84" t="s">
        <v>177</v>
      </c>
      <c r="E80" s="84">
        <v>13</v>
      </c>
      <c r="F80" s="71" t="s">
        <v>267</v>
      </c>
      <c r="G80" s="85">
        <v>200</v>
      </c>
      <c r="H80" s="98">
        <v>7128.03</v>
      </c>
      <c r="J80" s="12" t="s">
        <v>275</v>
      </c>
    </row>
    <row r="81" spans="1:16" ht="41.25" customHeight="1">
      <c r="A81" s="3"/>
      <c r="B81" s="1" t="s">
        <v>194</v>
      </c>
      <c r="C81" s="71">
        <v>992</v>
      </c>
      <c r="D81" s="84" t="s">
        <v>177</v>
      </c>
      <c r="E81" s="84">
        <v>13</v>
      </c>
      <c r="F81" s="85" t="s">
        <v>74</v>
      </c>
      <c r="G81" s="85"/>
      <c r="H81" s="78">
        <f>H82</f>
        <v>225000</v>
      </c>
    </row>
    <row r="82" spans="1:16" ht="58.5" customHeight="1">
      <c r="A82" s="3"/>
      <c r="B82" s="1" t="s">
        <v>195</v>
      </c>
      <c r="C82" s="71">
        <v>992</v>
      </c>
      <c r="D82" s="76" t="s">
        <v>177</v>
      </c>
      <c r="E82" s="76" t="s">
        <v>191</v>
      </c>
      <c r="F82" s="85" t="s">
        <v>75</v>
      </c>
      <c r="G82" s="85"/>
      <c r="H82" s="82">
        <f>H83</f>
        <v>225000</v>
      </c>
    </row>
    <row r="83" spans="1:16" ht="41.25" customHeight="1">
      <c r="A83" s="3"/>
      <c r="B83" s="1" t="s">
        <v>53</v>
      </c>
      <c r="C83" s="71">
        <v>992</v>
      </c>
      <c r="D83" s="84" t="s">
        <v>177</v>
      </c>
      <c r="E83" s="84">
        <v>13</v>
      </c>
      <c r="F83" s="85" t="s">
        <v>75</v>
      </c>
      <c r="G83" s="85">
        <v>200</v>
      </c>
      <c r="H83" s="98">
        <f>140000+10000+60000+15000</f>
        <v>225000</v>
      </c>
      <c r="J83" s="12" t="s">
        <v>276</v>
      </c>
      <c r="K83" s="95" t="s">
        <v>297</v>
      </c>
      <c r="L83" s="12" t="s">
        <v>350</v>
      </c>
    </row>
    <row r="84" spans="1:16" ht="60.75" customHeight="1">
      <c r="A84" s="3"/>
      <c r="B84" s="1" t="s">
        <v>76</v>
      </c>
      <c r="C84" s="71">
        <v>992</v>
      </c>
      <c r="D84" s="76" t="s">
        <v>177</v>
      </c>
      <c r="E84" s="76">
        <v>13</v>
      </c>
      <c r="F84" s="71" t="s">
        <v>77</v>
      </c>
      <c r="G84" s="71"/>
      <c r="H84" s="82">
        <f>H85</f>
        <v>155800</v>
      </c>
    </row>
    <row r="85" spans="1:16" ht="79.900000000000006" customHeight="1">
      <c r="A85" s="3"/>
      <c r="B85" s="1" t="s">
        <v>78</v>
      </c>
      <c r="C85" s="71">
        <v>992</v>
      </c>
      <c r="D85" s="76" t="s">
        <v>177</v>
      </c>
      <c r="E85" s="76">
        <v>13</v>
      </c>
      <c r="F85" s="71" t="s">
        <v>79</v>
      </c>
      <c r="G85" s="71"/>
      <c r="H85" s="82">
        <f>H86</f>
        <v>155800</v>
      </c>
    </row>
    <row r="86" spans="1:16" ht="40.5" customHeight="1">
      <c r="A86" s="3"/>
      <c r="B86" s="1" t="s">
        <v>53</v>
      </c>
      <c r="C86" s="71">
        <v>992</v>
      </c>
      <c r="D86" s="76" t="s">
        <v>177</v>
      </c>
      <c r="E86" s="76">
        <v>13</v>
      </c>
      <c r="F86" s="71" t="s">
        <v>79</v>
      </c>
      <c r="G86" s="71">
        <v>200</v>
      </c>
      <c r="H86" s="98">
        <f>225000-22000-12500-100000+50000+25300-10000</f>
        <v>155800</v>
      </c>
      <c r="I86" s="12" t="s">
        <v>302</v>
      </c>
      <c r="J86" s="12" t="s">
        <v>304</v>
      </c>
      <c r="K86" s="12" t="s">
        <v>299</v>
      </c>
      <c r="L86" s="12" t="s">
        <v>337</v>
      </c>
      <c r="M86" s="12" t="s">
        <v>370</v>
      </c>
      <c r="N86" s="12" t="s">
        <v>378</v>
      </c>
    </row>
    <row r="87" spans="1:16" ht="42" customHeight="1">
      <c r="A87" s="3"/>
      <c r="B87" s="1" t="s">
        <v>83</v>
      </c>
      <c r="C87" s="71">
        <v>992</v>
      </c>
      <c r="D87" s="84" t="s">
        <v>177</v>
      </c>
      <c r="E87" s="84">
        <v>13</v>
      </c>
      <c r="F87" s="85" t="s">
        <v>84</v>
      </c>
      <c r="G87" s="85"/>
      <c r="H87" s="78">
        <f>H88+H90</f>
        <v>754787.43</v>
      </c>
    </row>
    <row r="88" spans="1:16" ht="39.75" customHeight="1">
      <c r="A88" s="3"/>
      <c r="B88" s="1" t="s">
        <v>85</v>
      </c>
      <c r="C88" s="71">
        <v>992</v>
      </c>
      <c r="D88" s="84" t="s">
        <v>177</v>
      </c>
      <c r="E88" s="84">
        <v>13</v>
      </c>
      <c r="F88" s="85" t="s">
        <v>86</v>
      </c>
      <c r="G88" s="85"/>
      <c r="H88" s="82">
        <f>H89+H92</f>
        <v>719382.68</v>
      </c>
    </row>
    <row r="89" spans="1:16" ht="41.25" customHeight="1">
      <c r="A89" s="5"/>
      <c r="B89" s="39" t="s">
        <v>53</v>
      </c>
      <c r="C89" s="71">
        <v>992</v>
      </c>
      <c r="D89" s="84" t="s">
        <v>177</v>
      </c>
      <c r="E89" s="84">
        <v>13</v>
      </c>
      <c r="F89" s="85" t="s">
        <v>86</v>
      </c>
      <c r="G89" s="85">
        <v>200</v>
      </c>
      <c r="H89" s="97">
        <f>552500+95500-35500-1117.32</f>
        <v>611382.68000000005</v>
      </c>
      <c r="J89" s="12" t="s">
        <v>278</v>
      </c>
      <c r="K89" s="95" t="s">
        <v>319</v>
      </c>
      <c r="L89" s="113">
        <v>-1117.32</v>
      </c>
    </row>
    <row r="90" spans="1:16" ht="60" customHeight="1">
      <c r="A90" s="5"/>
      <c r="B90" s="1" t="s">
        <v>295</v>
      </c>
      <c r="C90" s="71">
        <v>992</v>
      </c>
      <c r="D90" s="84" t="s">
        <v>177</v>
      </c>
      <c r="E90" s="84">
        <v>13</v>
      </c>
      <c r="F90" s="85" t="s">
        <v>277</v>
      </c>
      <c r="G90" s="85"/>
      <c r="H90" s="97">
        <f>H91</f>
        <v>35404.75</v>
      </c>
      <c r="K90" s="95"/>
      <c r="L90" s="95"/>
    </row>
    <row r="91" spans="1:16" ht="57.6" customHeight="1">
      <c r="A91" s="5"/>
      <c r="B91" s="39" t="s">
        <v>265</v>
      </c>
      <c r="C91" s="71">
        <v>992</v>
      </c>
      <c r="D91" s="84" t="s">
        <v>177</v>
      </c>
      <c r="E91" s="84">
        <v>13</v>
      </c>
      <c r="F91" s="85" t="s">
        <v>277</v>
      </c>
      <c r="G91" s="85">
        <v>200</v>
      </c>
      <c r="H91" s="97">
        <v>35404.75</v>
      </c>
      <c r="J91" s="12" t="s">
        <v>279</v>
      </c>
      <c r="K91" s="95"/>
      <c r="L91" s="95"/>
    </row>
    <row r="92" spans="1:16" ht="42" customHeight="1">
      <c r="A92" s="5"/>
      <c r="B92" s="39" t="s">
        <v>232</v>
      </c>
      <c r="C92" s="71">
        <v>992</v>
      </c>
      <c r="D92" s="84" t="s">
        <v>177</v>
      </c>
      <c r="E92" s="84">
        <v>13</v>
      </c>
      <c r="F92" s="85" t="s">
        <v>86</v>
      </c>
      <c r="G92" s="85">
        <v>300</v>
      </c>
      <c r="H92" s="98">
        <v>108000</v>
      </c>
    </row>
    <row r="93" spans="1:16" ht="123.6" customHeight="1">
      <c r="A93" s="5"/>
      <c r="B93" s="41" t="s">
        <v>87</v>
      </c>
      <c r="C93" s="69">
        <v>992</v>
      </c>
      <c r="D93" s="70" t="s">
        <v>177</v>
      </c>
      <c r="E93" s="70">
        <v>13</v>
      </c>
      <c r="F93" s="83" t="s">
        <v>88</v>
      </c>
      <c r="G93" s="83"/>
      <c r="H93" s="75">
        <f>H94</f>
        <v>563027.43999999994</v>
      </c>
    </row>
    <row r="94" spans="1:16" ht="21" customHeight="1">
      <c r="A94" s="5"/>
      <c r="B94" s="1" t="s">
        <v>89</v>
      </c>
      <c r="C94" s="85">
        <v>992</v>
      </c>
      <c r="D94" s="84" t="s">
        <v>177</v>
      </c>
      <c r="E94" s="84">
        <v>13</v>
      </c>
      <c r="F94" s="85" t="s">
        <v>90</v>
      </c>
      <c r="G94" s="85"/>
      <c r="H94" s="78">
        <f>H95</f>
        <v>563027.43999999994</v>
      </c>
    </row>
    <row r="95" spans="1:16" ht="41.25" customHeight="1">
      <c r="A95" s="3"/>
      <c r="B95" s="1" t="s">
        <v>91</v>
      </c>
      <c r="C95" s="71">
        <v>992</v>
      </c>
      <c r="D95" s="84" t="s">
        <v>177</v>
      </c>
      <c r="E95" s="84">
        <v>13</v>
      </c>
      <c r="F95" s="85" t="s">
        <v>92</v>
      </c>
      <c r="G95" s="85"/>
      <c r="H95" s="82">
        <f>H96</f>
        <v>563027.43999999994</v>
      </c>
    </row>
    <row r="96" spans="1:16" ht="41.25" customHeight="1">
      <c r="A96" s="3"/>
      <c r="B96" s="1" t="s">
        <v>53</v>
      </c>
      <c r="C96" s="71">
        <v>992</v>
      </c>
      <c r="D96" s="84" t="s">
        <v>177</v>
      </c>
      <c r="E96" s="84">
        <v>13</v>
      </c>
      <c r="F96" s="85" t="s">
        <v>92</v>
      </c>
      <c r="G96" s="85">
        <v>200</v>
      </c>
      <c r="H96" s="98">
        <f>250000+164500-300000+58623.44+169000+150000+50000+20904</f>
        <v>563027.43999999994</v>
      </c>
      <c r="J96" s="12" t="s">
        <v>280</v>
      </c>
      <c r="K96" s="12" t="s">
        <v>306</v>
      </c>
      <c r="L96" s="12" t="s">
        <v>318</v>
      </c>
      <c r="M96" s="12" t="s">
        <v>367</v>
      </c>
      <c r="N96" s="12" t="s">
        <v>371</v>
      </c>
      <c r="O96" s="12" t="s">
        <v>337</v>
      </c>
      <c r="P96" s="12" t="s">
        <v>396</v>
      </c>
    </row>
    <row r="97" spans="1:11" ht="119.65" customHeight="1">
      <c r="A97" s="3"/>
      <c r="B97" s="17" t="s">
        <v>249</v>
      </c>
      <c r="C97" s="69">
        <v>992</v>
      </c>
      <c r="D97" s="70" t="s">
        <v>177</v>
      </c>
      <c r="E97" s="70">
        <v>13</v>
      </c>
      <c r="F97" s="83" t="s">
        <v>251</v>
      </c>
      <c r="G97" s="83"/>
      <c r="H97" s="75">
        <f>H98</f>
        <v>5000</v>
      </c>
    </row>
    <row r="98" spans="1:11" ht="41.25" customHeight="1">
      <c r="A98" s="3"/>
      <c r="B98" s="1" t="s">
        <v>93</v>
      </c>
      <c r="C98" s="71">
        <v>992</v>
      </c>
      <c r="D98" s="84" t="s">
        <v>177</v>
      </c>
      <c r="E98" s="84">
        <v>13</v>
      </c>
      <c r="F98" s="85" t="s">
        <v>252</v>
      </c>
      <c r="G98" s="85"/>
      <c r="H98" s="82">
        <f>H99</f>
        <v>5000</v>
      </c>
    </row>
    <row r="99" spans="1:11" ht="41.25" customHeight="1">
      <c r="A99" s="3"/>
      <c r="B99" s="1" t="s">
        <v>250</v>
      </c>
      <c r="C99" s="71">
        <v>992</v>
      </c>
      <c r="D99" s="84" t="s">
        <v>177</v>
      </c>
      <c r="E99" s="84">
        <v>13</v>
      </c>
      <c r="F99" s="85" t="s">
        <v>253</v>
      </c>
      <c r="G99" s="85"/>
      <c r="H99" s="82">
        <f>H100</f>
        <v>5000</v>
      </c>
    </row>
    <row r="100" spans="1:11" ht="41.25" customHeight="1">
      <c r="A100" s="3"/>
      <c r="B100" s="1" t="s">
        <v>53</v>
      </c>
      <c r="C100" s="71">
        <v>992</v>
      </c>
      <c r="D100" s="84" t="s">
        <v>177</v>
      </c>
      <c r="E100" s="84">
        <v>13</v>
      </c>
      <c r="F100" s="85" t="s">
        <v>253</v>
      </c>
      <c r="G100" s="85">
        <v>200</v>
      </c>
      <c r="H100" s="98">
        <v>5000</v>
      </c>
    </row>
    <row r="101" spans="1:11" ht="41.25" customHeight="1">
      <c r="A101" s="3"/>
      <c r="B101" s="17" t="s">
        <v>257</v>
      </c>
      <c r="C101" s="69">
        <v>992</v>
      </c>
      <c r="D101" s="70" t="s">
        <v>177</v>
      </c>
      <c r="E101" s="70">
        <v>13</v>
      </c>
      <c r="F101" s="83" t="s">
        <v>259</v>
      </c>
      <c r="G101" s="83"/>
      <c r="H101" s="72">
        <f>H102</f>
        <v>110987</v>
      </c>
    </row>
    <row r="102" spans="1:11" ht="41.25" customHeight="1">
      <c r="A102" s="3"/>
      <c r="B102" s="1" t="s">
        <v>258</v>
      </c>
      <c r="C102" s="71">
        <v>992</v>
      </c>
      <c r="D102" s="84" t="s">
        <v>177</v>
      </c>
      <c r="E102" s="84">
        <v>13</v>
      </c>
      <c r="F102" s="85" t="s">
        <v>260</v>
      </c>
      <c r="G102" s="85"/>
      <c r="H102" s="82">
        <f>H103</f>
        <v>110987</v>
      </c>
    </row>
    <row r="103" spans="1:11" ht="41.25" customHeight="1">
      <c r="A103" s="3"/>
      <c r="B103" s="1" t="s">
        <v>262</v>
      </c>
      <c r="C103" s="71">
        <v>992</v>
      </c>
      <c r="D103" s="84" t="s">
        <v>177</v>
      </c>
      <c r="E103" s="84" t="s">
        <v>191</v>
      </c>
      <c r="F103" s="85" t="s">
        <v>261</v>
      </c>
      <c r="G103" s="85"/>
      <c r="H103" s="82">
        <f>H104</f>
        <v>110987</v>
      </c>
    </row>
    <row r="104" spans="1:11" ht="41.25" customHeight="1">
      <c r="A104" s="3"/>
      <c r="B104" s="1" t="s">
        <v>58</v>
      </c>
      <c r="C104" s="71">
        <v>992</v>
      </c>
      <c r="D104" s="84" t="s">
        <v>177</v>
      </c>
      <c r="E104" s="84">
        <v>13</v>
      </c>
      <c r="F104" s="85" t="s">
        <v>261</v>
      </c>
      <c r="G104" s="85">
        <v>500</v>
      </c>
      <c r="H104" s="98">
        <f>150490-39503</f>
        <v>110987</v>
      </c>
      <c r="J104" s="12" t="s">
        <v>353</v>
      </c>
    </row>
    <row r="105" spans="1:11" ht="24.75" customHeight="1">
      <c r="A105" s="3"/>
      <c r="B105" s="17" t="s">
        <v>12</v>
      </c>
      <c r="C105" s="69">
        <v>992</v>
      </c>
      <c r="D105" s="73" t="s">
        <v>179</v>
      </c>
      <c r="E105" s="73" t="s">
        <v>178</v>
      </c>
      <c r="F105" s="69"/>
      <c r="G105" s="69"/>
      <c r="H105" s="72">
        <f>H106</f>
        <v>533604</v>
      </c>
    </row>
    <row r="106" spans="1:11" ht="39" customHeight="1">
      <c r="A106" s="3"/>
      <c r="B106" s="17" t="s">
        <v>94</v>
      </c>
      <c r="C106" s="69">
        <v>992</v>
      </c>
      <c r="D106" s="73" t="s">
        <v>179</v>
      </c>
      <c r="E106" s="73" t="s">
        <v>196</v>
      </c>
      <c r="F106" s="71"/>
      <c r="G106" s="71"/>
      <c r="H106" s="72">
        <f>H107</f>
        <v>533604</v>
      </c>
    </row>
    <row r="107" spans="1:11" ht="41.65" customHeight="1">
      <c r="A107" s="3"/>
      <c r="B107" s="1" t="s">
        <v>47</v>
      </c>
      <c r="C107" s="71">
        <v>992</v>
      </c>
      <c r="D107" s="84" t="s">
        <v>179</v>
      </c>
      <c r="E107" s="84" t="s">
        <v>196</v>
      </c>
      <c r="F107" s="85" t="s">
        <v>48</v>
      </c>
      <c r="G107" s="85"/>
      <c r="H107" s="78">
        <f>H108</f>
        <v>533604</v>
      </c>
    </row>
    <row r="108" spans="1:11" ht="63" customHeight="1">
      <c r="A108" s="3"/>
      <c r="B108" s="1" t="s">
        <v>95</v>
      </c>
      <c r="C108" s="71">
        <v>992</v>
      </c>
      <c r="D108" s="76" t="s">
        <v>179</v>
      </c>
      <c r="E108" s="76" t="s">
        <v>196</v>
      </c>
      <c r="F108" s="71" t="s">
        <v>96</v>
      </c>
      <c r="G108" s="85"/>
      <c r="H108" s="82">
        <f>H109+H110+H111</f>
        <v>533604</v>
      </c>
    </row>
    <row r="109" spans="1:11" ht="117.75" customHeight="1">
      <c r="A109" s="3"/>
      <c r="B109" s="1" t="s">
        <v>39</v>
      </c>
      <c r="C109" s="71">
        <v>992</v>
      </c>
      <c r="D109" s="76" t="s">
        <v>179</v>
      </c>
      <c r="E109" s="76" t="s">
        <v>196</v>
      </c>
      <c r="F109" s="71" t="s">
        <v>97</v>
      </c>
      <c r="G109" s="71">
        <v>100</v>
      </c>
      <c r="H109" s="97">
        <v>354700</v>
      </c>
    </row>
    <row r="110" spans="1:11" ht="114" customHeight="1">
      <c r="A110" s="3"/>
      <c r="B110" s="1" t="s">
        <v>39</v>
      </c>
      <c r="C110" s="71">
        <v>992</v>
      </c>
      <c r="D110" s="76" t="s">
        <v>179</v>
      </c>
      <c r="E110" s="76" t="s">
        <v>196</v>
      </c>
      <c r="F110" s="71" t="s">
        <v>230</v>
      </c>
      <c r="G110" s="71">
        <v>100</v>
      </c>
      <c r="H110" s="97">
        <f>162904-9000</f>
        <v>153904</v>
      </c>
      <c r="J110" s="12" t="s">
        <v>359</v>
      </c>
    </row>
    <row r="111" spans="1:11" ht="50.65" customHeight="1">
      <c r="A111" s="3"/>
      <c r="B111" s="1" t="s">
        <v>53</v>
      </c>
      <c r="C111" s="71">
        <v>992</v>
      </c>
      <c r="D111" s="76" t="s">
        <v>179</v>
      </c>
      <c r="E111" s="76" t="s">
        <v>196</v>
      </c>
      <c r="F111" s="71" t="s">
        <v>230</v>
      </c>
      <c r="G111" s="85">
        <v>200</v>
      </c>
      <c r="H111" s="78">
        <f>16000+9000</f>
        <v>25000</v>
      </c>
      <c r="J111" s="12" t="s">
        <v>281</v>
      </c>
      <c r="K111" s="12" t="s">
        <v>360</v>
      </c>
    </row>
    <row r="112" spans="1:11" ht="39" customHeight="1">
      <c r="A112" s="3"/>
      <c r="B112" s="17" t="s">
        <v>98</v>
      </c>
      <c r="C112" s="69">
        <v>992</v>
      </c>
      <c r="D112" s="70" t="s">
        <v>196</v>
      </c>
      <c r="E112" s="70" t="s">
        <v>178</v>
      </c>
      <c r="F112" s="85"/>
      <c r="G112" s="85"/>
      <c r="H112" s="75">
        <f>H113+H125</f>
        <v>236900</v>
      </c>
    </row>
    <row r="113" spans="1:11" ht="78.75" customHeight="1">
      <c r="A113" s="3"/>
      <c r="B113" s="17" t="s">
        <v>248</v>
      </c>
      <c r="C113" s="69">
        <v>992</v>
      </c>
      <c r="D113" s="73" t="s">
        <v>196</v>
      </c>
      <c r="E113" s="73" t="s">
        <v>231</v>
      </c>
      <c r="F113" s="85"/>
      <c r="G113" s="71"/>
      <c r="H113" s="75">
        <f>H115+H118+H121</f>
        <v>93050</v>
      </c>
    </row>
    <row r="114" spans="1:11" ht="115.5" customHeight="1">
      <c r="A114" s="3"/>
      <c r="B114" s="1" t="s">
        <v>99</v>
      </c>
      <c r="C114" s="71">
        <v>992</v>
      </c>
      <c r="D114" s="76" t="s">
        <v>196</v>
      </c>
      <c r="E114" s="76" t="s">
        <v>231</v>
      </c>
      <c r="F114" s="71" t="s">
        <v>100</v>
      </c>
      <c r="G114" s="88"/>
      <c r="H114" s="82">
        <f>H115+H118+H121</f>
        <v>93050</v>
      </c>
    </row>
    <row r="115" spans="1:11" ht="81" customHeight="1">
      <c r="A115" s="3"/>
      <c r="B115" s="17" t="s">
        <v>101</v>
      </c>
      <c r="C115" s="69">
        <v>992</v>
      </c>
      <c r="D115" s="73" t="s">
        <v>196</v>
      </c>
      <c r="E115" s="73" t="s">
        <v>231</v>
      </c>
      <c r="F115" s="69" t="s">
        <v>102</v>
      </c>
      <c r="G115" s="69"/>
      <c r="H115" s="72">
        <f>H116</f>
        <v>10000</v>
      </c>
    </row>
    <row r="116" spans="1:11" ht="81.75" customHeight="1">
      <c r="A116" s="3"/>
      <c r="B116" s="1" t="s">
        <v>103</v>
      </c>
      <c r="C116" s="71">
        <v>992</v>
      </c>
      <c r="D116" s="76" t="s">
        <v>196</v>
      </c>
      <c r="E116" s="76" t="s">
        <v>231</v>
      </c>
      <c r="F116" s="71" t="s">
        <v>104</v>
      </c>
      <c r="G116" s="71"/>
      <c r="H116" s="82">
        <f>H117</f>
        <v>10000</v>
      </c>
    </row>
    <row r="117" spans="1:11" ht="42.75" customHeight="1">
      <c r="A117" s="3"/>
      <c r="B117" s="1" t="s">
        <v>53</v>
      </c>
      <c r="C117" s="71">
        <v>992</v>
      </c>
      <c r="D117" s="76" t="s">
        <v>196</v>
      </c>
      <c r="E117" s="76" t="s">
        <v>231</v>
      </c>
      <c r="F117" s="71" t="s">
        <v>104</v>
      </c>
      <c r="G117" s="71">
        <v>200</v>
      </c>
      <c r="H117" s="98">
        <v>10000</v>
      </c>
    </row>
    <row r="118" spans="1:11" ht="41.25" customHeight="1">
      <c r="A118" s="3"/>
      <c r="B118" s="17" t="s">
        <v>105</v>
      </c>
      <c r="C118" s="69">
        <v>992</v>
      </c>
      <c r="D118" s="73" t="s">
        <v>196</v>
      </c>
      <c r="E118" s="73" t="s">
        <v>231</v>
      </c>
      <c r="F118" s="69" t="s">
        <v>106</v>
      </c>
      <c r="G118" s="69"/>
      <c r="H118" s="72">
        <f>H119</f>
        <v>6600</v>
      </c>
    </row>
    <row r="119" spans="1:11" ht="40.5" customHeight="1">
      <c r="A119" s="3"/>
      <c r="B119" s="1" t="s">
        <v>107</v>
      </c>
      <c r="C119" s="71">
        <v>992</v>
      </c>
      <c r="D119" s="76" t="s">
        <v>196</v>
      </c>
      <c r="E119" s="76" t="s">
        <v>231</v>
      </c>
      <c r="F119" s="71" t="s">
        <v>108</v>
      </c>
      <c r="G119" s="71"/>
      <c r="H119" s="82">
        <f>H120</f>
        <v>6600</v>
      </c>
    </row>
    <row r="120" spans="1:11" ht="43.5" customHeight="1">
      <c r="A120" s="3"/>
      <c r="B120" s="1" t="s">
        <v>53</v>
      </c>
      <c r="C120" s="71">
        <v>992</v>
      </c>
      <c r="D120" s="76" t="s">
        <v>196</v>
      </c>
      <c r="E120" s="76" t="s">
        <v>231</v>
      </c>
      <c r="F120" s="71" t="s">
        <v>108</v>
      </c>
      <c r="G120" s="71">
        <v>200</v>
      </c>
      <c r="H120" s="98">
        <f>5000+1600</f>
        <v>6600</v>
      </c>
      <c r="I120" s="12" t="s">
        <v>298</v>
      </c>
    </row>
    <row r="121" spans="1:11" ht="24.75" customHeight="1">
      <c r="A121" s="3"/>
      <c r="B121" s="17" t="s">
        <v>109</v>
      </c>
      <c r="C121" s="69">
        <v>992</v>
      </c>
      <c r="D121" s="73" t="s">
        <v>196</v>
      </c>
      <c r="E121" s="73" t="s">
        <v>231</v>
      </c>
      <c r="F121" s="69" t="s">
        <v>110</v>
      </c>
      <c r="G121" s="69"/>
      <c r="H121" s="72">
        <f>H122</f>
        <v>76450</v>
      </c>
    </row>
    <row r="122" spans="1:11" ht="24.75" customHeight="1">
      <c r="A122" s="3"/>
      <c r="B122" s="1" t="s">
        <v>111</v>
      </c>
      <c r="C122" s="71">
        <v>992</v>
      </c>
      <c r="D122" s="84" t="s">
        <v>196</v>
      </c>
      <c r="E122" s="84" t="s">
        <v>231</v>
      </c>
      <c r="F122" s="85" t="s">
        <v>112</v>
      </c>
      <c r="G122" s="85"/>
      <c r="H122" s="82">
        <f>H123+H124</f>
        <v>76450</v>
      </c>
    </row>
    <row r="123" spans="1:11" ht="34.9" customHeight="1">
      <c r="A123" s="3"/>
      <c r="B123" s="1" t="s">
        <v>53</v>
      </c>
      <c r="C123" s="71">
        <v>992</v>
      </c>
      <c r="D123" s="84" t="s">
        <v>196</v>
      </c>
      <c r="E123" s="84" t="s">
        <v>231</v>
      </c>
      <c r="F123" s="85" t="s">
        <v>112</v>
      </c>
      <c r="G123" s="85">
        <v>200</v>
      </c>
      <c r="H123" s="97">
        <f>34000+10000+3150+10000</f>
        <v>57150</v>
      </c>
      <c r="I123" s="95" t="s">
        <v>377</v>
      </c>
      <c r="J123" s="13" t="s">
        <v>397</v>
      </c>
      <c r="K123" s="12" t="s">
        <v>377</v>
      </c>
    </row>
    <row r="124" spans="1:11" ht="40.5" customHeight="1">
      <c r="A124" s="3"/>
      <c r="B124" s="39" t="s">
        <v>232</v>
      </c>
      <c r="C124" s="71">
        <v>992</v>
      </c>
      <c r="D124" s="84" t="s">
        <v>196</v>
      </c>
      <c r="E124" s="84" t="s">
        <v>231</v>
      </c>
      <c r="F124" s="85" t="s">
        <v>112</v>
      </c>
      <c r="G124" s="85">
        <v>300</v>
      </c>
      <c r="H124" s="97">
        <f>87200-10000-57900</f>
        <v>19300</v>
      </c>
      <c r="I124" s="95" t="s">
        <v>378</v>
      </c>
      <c r="J124" s="12" t="s">
        <v>383</v>
      </c>
    </row>
    <row r="125" spans="1:11" ht="58.5" customHeight="1">
      <c r="A125" s="8"/>
      <c r="B125" s="17" t="s">
        <v>13</v>
      </c>
      <c r="C125" s="69">
        <v>992</v>
      </c>
      <c r="D125" s="73" t="s">
        <v>196</v>
      </c>
      <c r="E125" s="73">
        <v>14</v>
      </c>
      <c r="F125" s="71"/>
      <c r="G125" s="71"/>
      <c r="H125" s="72">
        <f>H126</f>
        <v>143850</v>
      </c>
    </row>
    <row r="126" spans="1:11" ht="114" customHeight="1">
      <c r="A126" s="8"/>
      <c r="B126" s="1" t="s">
        <v>113</v>
      </c>
      <c r="C126" s="71">
        <v>992</v>
      </c>
      <c r="D126" s="76" t="s">
        <v>196</v>
      </c>
      <c r="E126" s="76">
        <v>14</v>
      </c>
      <c r="F126" s="71" t="s">
        <v>100</v>
      </c>
      <c r="G126" s="71"/>
      <c r="H126" s="82">
        <f>H127</f>
        <v>143850</v>
      </c>
    </row>
    <row r="127" spans="1:11" ht="39.75" customHeight="1">
      <c r="A127" s="8"/>
      <c r="B127" s="1" t="s">
        <v>114</v>
      </c>
      <c r="C127" s="71">
        <v>992</v>
      </c>
      <c r="D127" s="76" t="s">
        <v>196</v>
      </c>
      <c r="E127" s="76">
        <v>14</v>
      </c>
      <c r="F127" s="71" t="s">
        <v>115</v>
      </c>
      <c r="G127" s="71"/>
      <c r="H127" s="82">
        <f>H128</f>
        <v>143850</v>
      </c>
    </row>
    <row r="128" spans="1:11" ht="57.75" customHeight="1">
      <c r="A128" s="8"/>
      <c r="B128" s="1" t="s">
        <v>116</v>
      </c>
      <c r="C128" s="71">
        <v>992</v>
      </c>
      <c r="D128" s="76" t="s">
        <v>196</v>
      </c>
      <c r="E128" s="76">
        <v>14</v>
      </c>
      <c r="F128" s="71" t="s">
        <v>117</v>
      </c>
      <c r="G128" s="71"/>
      <c r="H128" s="82">
        <f>H129+H130</f>
        <v>143850</v>
      </c>
    </row>
    <row r="129" spans="1:13" ht="40.5" customHeight="1">
      <c r="A129" s="8"/>
      <c r="B129" s="1" t="s">
        <v>53</v>
      </c>
      <c r="C129" s="71">
        <v>992</v>
      </c>
      <c r="D129" s="76" t="s">
        <v>196</v>
      </c>
      <c r="E129" s="76">
        <v>14</v>
      </c>
      <c r="F129" s="71" t="s">
        <v>117</v>
      </c>
      <c r="G129" s="71">
        <v>200</v>
      </c>
      <c r="H129" s="97">
        <f>7000-3150</f>
        <v>3850</v>
      </c>
      <c r="I129" s="12" t="s">
        <v>398</v>
      </c>
    </row>
    <row r="130" spans="1:13" ht="40.35" customHeight="1">
      <c r="A130" s="8"/>
      <c r="B130" s="39" t="s">
        <v>232</v>
      </c>
      <c r="C130" s="71">
        <v>992</v>
      </c>
      <c r="D130" s="76" t="s">
        <v>196</v>
      </c>
      <c r="E130" s="76">
        <v>14</v>
      </c>
      <c r="F130" s="71" t="s">
        <v>117</v>
      </c>
      <c r="G130" s="71">
        <v>300</v>
      </c>
      <c r="H130" s="98">
        <v>140000</v>
      </c>
    </row>
    <row r="131" spans="1:13" ht="24.75" customHeight="1">
      <c r="A131" s="8"/>
      <c r="B131" s="17" t="s">
        <v>14</v>
      </c>
      <c r="C131" s="69">
        <v>992</v>
      </c>
      <c r="D131" s="73" t="s">
        <v>183</v>
      </c>
      <c r="E131" s="73" t="s">
        <v>178</v>
      </c>
      <c r="F131" s="71"/>
      <c r="G131" s="71"/>
      <c r="H131" s="72">
        <f>H132+H142</f>
        <v>8562947.1999999993</v>
      </c>
    </row>
    <row r="132" spans="1:13" ht="25.5" customHeight="1">
      <c r="A132" s="3"/>
      <c r="B132" s="17" t="s">
        <v>15</v>
      </c>
      <c r="C132" s="69">
        <v>992</v>
      </c>
      <c r="D132" s="73" t="s">
        <v>183</v>
      </c>
      <c r="E132" s="73" t="s">
        <v>197</v>
      </c>
      <c r="F132" s="69"/>
      <c r="G132" s="71"/>
      <c r="H132" s="72">
        <f>H133</f>
        <v>8557947.1999999993</v>
      </c>
    </row>
    <row r="133" spans="1:13" ht="117.75" customHeight="1">
      <c r="A133" s="3"/>
      <c r="B133" s="17" t="s">
        <v>118</v>
      </c>
      <c r="C133" s="69">
        <v>992</v>
      </c>
      <c r="D133" s="73" t="s">
        <v>183</v>
      </c>
      <c r="E133" s="73" t="s">
        <v>197</v>
      </c>
      <c r="F133" s="69" t="s">
        <v>119</v>
      </c>
      <c r="G133" s="83"/>
      <c r="H133" s="75">
        <f>H134+H137</f>
        <v>8557947.1999999993</v>
      </c>
    </row>
    <row r="134" spans="1:13" ht="24.75" customHeight="1">
      <c r="A134" s="3"/>
      <c r="B134" s="1" t="s">
        <v>120</v>
      </c>
      <c r="C134" s="71">
        <v>992</v>
      </c>
      <c r="D134" s="76" t="s">
        <v>183</v>
      </c>
      <c r="E134" s="76" t="s">
        <v>197</v>
      </c>
      <c r="F134" s="71" t="s">
        <v>121</v>
      </c>
      <c r="G134" s="71"/>
      <c r="H134" s="82">
        <f>H135</f>
        <v>6070689.1100000003</v>
      </c>
    </row>
    <row r="135" spans="1:13" ht="93.75" customHeight="1">
      <c r="A135" s="3"/>
      <c r="B135" s="1" t="s">
        <v>122</v>
      </c>
      <c r="C135" s="71">
        <v>992</v>
      </c>
      <c r="D135" s="84" t="s">
        <v>183</v>
      </c>
      <c r="E135" s="84" t="s">
        <v>197</v>
      </c>
      <c r="F135" s="85" t="s">
        <v>123</v>
      </c>
      <c r="G135" s="85"/>
      <c r="H135" s="82">
        <f>H136</f>
        <v>6070689.1100000003</v>
      </c>
    </row>
    <row r="136" spans="1:13" ht="41.25" customHeight="1">
      <c r="A136" s="3"/>
      <c r="B136" s="1" t="s">
        <v>53</v>
      </c>
      <c r="C136" s="71">
        <v>992</v>
      </c>
      <c r="D136" s="84" t="s">
        <v>183</v>
      </c>
      <c r="E136" s="84" t="s">
        <v>197</v>
      </c>
      <c r="F136" s="85" t="s">
        <v>123</v>
      </c>
      <c r="G136" s="85">
        <v>200</v>
      </c>
      <c r="H136" s="98">
        <f>2987000+1863899.11+81500+1007000+131290</f>
        <v>6070689.1100000003</v>
      </c>
      <c r="J136" s="12" t="s">
        <v>282</v>
      </c>
      <c r="K136" s="12" t="s">
        <v>338</v>
      </c>
      <c r="L136" s="12" t="s">
        <v>361</v>
      </c>
      <c r="M136" s="12" t="s">
        <v>386</v>
      </c>
    </row>
    <row r="137" spans="1:13" ht="24.75" customHeight="1">
      <c r="A137" s="3"/>
      <c r="B137" s="1" t="s">
        <v>124</v>
      </c>
      <c r="C137" s="71">
        <v>992</v>
      </c>
      <c r="D137" s="84" t="s">
        <v>183</v>
      </c>
      <c r="E137" s="84" t="s">
        <v>197</v>
      </c>
      <c r="F137" s="85" t="s">
        <v>125</v>
      </c>
      <c r="G137" s="85"/>
      <c r="H137" s="78">
        <f>H138+H140</f>
        <v>2487258.09</v>
      </c>
    </row>
    <row r="138" spans="1:13" ht="42.75" customHeight="1">
      <c r="A138" s="3"/>
      <c r="B138" s="1" t="s">
        <v>126</v>
      </c>
      <c r="C138" s="71">
        <v>992</v>
      </c>
      <c r="D138" s="84" t="s">
        <v>183</v>
      </c>
      <c r="E138" s="84" t="s">
        <v>197</v>
      </c>
      <c r="F138" s="85" t="s">
        <v>127</v>
      </c>
      <c r="G138" s="85"/>
      <c r="H138" s="82">
        <f>H139</f>
        <v>2415000</v>
      </c>
    </row>
    <row r="139" spans="1:13" ht="41.25" customHeight="1">
      <c r="A139" s="3"/>
      <c r="B139" s="1" t="s">
        <v>53</v>
      </c>
      <c r="C139" s="71">
        <v>992</v>
      </c>
      <c r="D139" s="84" t="s">
        <v>183</v>
      </c>
      <c r="E139" s="84" t="s">
        <v>197</v>
      </c>
      <c r="F139" s="85" t="s">
        <v>127</v>
      </c>
      <c r="G139" s="85">
        <v>200</v>
      </c>
      <c r="H139" s="97">
        <v>2415000</v>
      </c>
    </row>
    <row r="140" spans="1:13" ht="57.6" customHeight="1">
      <c r="A140" s="3"/>
      <c r="B140" s="1" t="s">
        <v>284</v>
      </c>
      <c r="C140" s="71">
        <v>992</v>
      </c>
      <c r="D140" s="84" t="s">
        <v>183</v>
      </c>
      <c r="E140" s="84" t="s">
        <v>197</v>
      </c>
      <c r="F140" s="85" t="s">
        <v>283</v>
      </c>
      <c r="G140" s="85"/>
      <c r="H140" s="97">
        <f>H141</f>
        <v>72258.09</v>
      </c>
    </row>
    <row r="141" spans="1:13" ht="41.25" customHeight="1">
      <c r="A141" s="3"/>
      <c r="B141" s="1" t="s">
        <v>53</v>
      </c>
      <c r="C141" s="71">
        <v>992</v>
      </c>
      <c r="D141" s="84" t="s">
        <v>183</v>
      </c>
      <c r="E141" s="84" t="s">
        <v>197</v>
      </c>
      <c r="F141" s="85" t="s">
        <v>283</v>
      </c>
      <c r="G141" s="85">
        <v>200</v>
      </c>
      <c r="H141" s="97">
        <v>72258.09</v>
      </c>
      <c r="J141" s="12" t="s">
        <v>285</v>
      </c>
    </row>
    <row r="142" spans="1:13" ht="40.5" customHeight="1">
      <c r="A142" s="3"/>
      <c r="B142" s="17" t="s">
        <v>16</v>
      </c>
      <c r="C142" s="69">
        <v>992</v>
      </c>
      <c r="D142" s="70" t="s">
        <v>183</v>
      </c>
      <c r="E142" s="70">
        <v>12</v>
      </c>
      <c r="F142" s="85"/>
      <c r="G142" s="85"/>
      <c r="H142" s="75">
        <f>H143</f>
        <v>5000</v>
      </c>
    </row>
    <row r="143" spans="1:13" ht="109.35" customHeight="1">
      <c r="A143" s="3"/>
      <c r="B143" s="1" t="s">
        <v>128</v>
      </c>
      <c r="C143" s="71">
        <v>992</v>
      </c>
      <c r="D143" s="84" t="s">
        <v>183</v>
      </c>
      <c r="E143" s="84">
        <v>12</v>
      </c>
      <c r="F143" s="85" t="s">
        <v>129</v>
      </c>
      <c r="G143" s="83"/>
      <c r="H143" s="78">
        <f>H144</f>
        <v>5000</v>
      </c>
    </row>
    <row r="144" spans="1:13" ht="41.25" customHeight="1">
      <c r="A144" s="3"/>
      <c r="B144" s="1" t="s">
        <v>130</v>
      </c>
      <c r="C144" s="71">
        <v>992</v>
      </c>
      <c r="D144" s="84" t="s">
        <v>183</v>
      </c>
      <c r="E144" s="84">
        <v>12</v>
      </c>
      <c r="F144" s="85" t="s">
        <v>131</v>
      </c>
      <c r="G144" s="85"/>
      <c r="H144" s="78">
        <f>H145</f>
        <v>5000</v>
      </c>
    </row>
    <row r="145" spans="1:14" ht="61.5" customHeight="1">
      <c r="A145" s="3"/>
      <c r="B145" s="1" t="s">
        <v>132</v>
      </c>
      <c r="C145" s="71">
        <v>992</v>
      </c>
      <c r="D145" s="84" t="s">
        <v>183</v>
      </c>
      <c r="E145" s="84">
        <v>12</v>
      </c>
      <c r="F145" s="85" t="s">
        <v>133</v>
      </c>
      <c r="G145" s="85"/>
      <c r="H145" s="82">
        <f>H146</f>
        <v>5000</v>
      </c>
    </row>
    <row r="146" spans="1:14" ht="47.25" customHeight="1">
      <c r="A146" s="3"/>
      <c r="B146" s="1" t="s">
        <v>53</v>
      </c>
      <c r="C146" s="71">
        <v>992</v>
      </c>
      <c r="D146" s="84" t="s">
        <v>183</v>
      </c>
      <c r="E146" s="84">
        <v>12</v>
      </c>
      <c r="F146" s="85" t="s">
        <v>133</v>
      </c>
      <c r="G146" s="85">
        <v>200</v>
      </c>
      <c r="H146" s="97">
        <v>5000</v>
      </c>
    </row>
    <row r="147" spans="1:14" ht="22.5" customHeight="1">
      <c r="A147" s="8"/>
      <c r="B147" s="17" t="s">
        <v>17</v>
      </c>
      <c r="C147" s="69">
        <v>992</v>
      </c>
      <c r="D147" s="70" t="s">
        <v>199</v>
      </c>
      <c r="E147" s="70" t="s">
        <v>178</v>
      </c>
      <c r="F147" s="85"/>
      <c r="G147" s="85"/>
      <c r="H147" s="89">
        <f>H159+H148+H155</f>
        <v>84506671.609999999</v>
      </c>
    </row>
    <row r="148" spans="1:14" ht="113.45" customHeight="1">
      <c r="A148" s="8"/>
      <c r="B148" s="1" t="s">
        <v>134</v>
      </c>
      <c r="C148" s="71">
        <v>992</v>
      </c>
      <c r="D148" s="76" t="s">
        <v>199</v>
      </c>
      <c r="E148" s="76" t="s">
        <v>178</v>
      </c>
      <c r="F148" s="71" t="s">
        <v>135</v>
      </c>
      <c r="G148" s="85"/>
      <c r="H148" s="78">
        <f>H151+H154</f>
        <v>3788555.94</v>
      </c>
    </row>
    <row r="149" spans="1:14" ht="28.9" customHeight="1">
      <c r="A149" s="8"/>
      <c r="B149" s="1" t="s">
        <v>206</v>
      </c>
      <c r="C149" s="71">
        <v>992</v>
      </c>
      <c r="D149" s="84" t="s">
        <v>199</v>
      </c>
      <c r="E149" s="84" t="s">
        <v>179</v>
      </c>
      <c r="F149" s="85" t="s">
        <v>208</v>
      </c>
      <c r="G149" s="85"/>
      <c r="H149" s="90">
        <f>H150+H153</f>
        <v>3788555.94</v>
      </c>
    </row>
    <row r="150" spans="1:14" ht="39.75" customHeight="1">
      <c r="A150" s="8"/>
      <c r="B150" s="1" t="s">
        <v>207</v>
      </c>
      <c r="C150" s="71">
        <v>992</v>
      </c>
      <c r="D150" s="84" t="s">
        <v>199</v>
      </c>
      <c r="E150" s="84" t="s">
        <v>179</v>
      </c>
      <c r="F150" s="85" t="s">
        <v>209</v>
      </c>
      <c r="G150" s="85"/>
      <c r="H150" s="90">
        <f>H151+H152</f>
        <v>718555.94</v>
      </c>
    </row>
    <row r="151" spans="1:14" ht="38.25" customHeight="1">
      <c r="A151" s="8"/>
      <c r="B151" s="1" t="s">
        <v>53</v>
      </c>
      <c r="C151" s="71">
        <v>992</v>
      </c>
      <c r="D151" s="84" t="s">
        <v>199</v>
      </c>
      <c r="E151" s="84" t="s">
        <v>179</v>
      </c>
      <c r="F151" s="85" t="s">
        <v>209</v>
      </c>
      <c r="G151" s="85">
        <v>200</v>
      </c>
      <c r="H151" s="90">
        <f>54200+288500+39503-138947.06+475300</f>
        <v>718555.94</v>
      </c>
      <c r="J151" s="12" t="s">
        <v>315</v>
      </c>
      <c r="K151" s="12" t="s">
        <v>351</v>
      </c>
      <c r="L151" s="12" t="s">
        <v>357</v>
      </c>
      <c r="M151" s="12" t="s">
        <v>368</v>
      </c>
      <c r="N151" s="12" t="s">
        <v>399</v>
      </c>
    </row>
    <row r="152" spans="1:14" ht="38.25" hidden="1" customHeight="1">
      <c r="A152" s="8"/>
      <c r="B152" s="39" t="s">
        <v>53</v>
      </c>
      <c r="C152" s="85">
        <v>992</v>
      </c>
      <c r="D152" s="84" t="s">
        <v>199</v>
      </c>
      <c r="E152" s="84" t="s">
        <v>179</v>
      </c>
      <c r="F152" s="85" t="s">
        <v>209</v>
      </c>
      <c r="G152" s="85">
        <v>400</v>
      </c>
      <c r="H152" s="90">
        <v>0</v>
      </c>
    </row>
    <row r="153" spans="1:14" ht="38.25" customHeight="1">
      <c r="A153" s="8"/>
      <c r="B153" s="1" t="s">
        <v>355</v>
      </c>
      <c r="C153" s="71">
        <v>992</v>
      </c>
      <c r="D153" s="84" t="s">
        <v>199</v>
      </c>
      <c r="E153" s="84" t="s">
        <v>179</v>
      </c>
      <c r="F153" s="85" t="s">
        <v>354</v>
      </c>
      <c r="G153" s="85"/>
      <c r="H153" s="90">
        <f>H154</f>
        <v>3070000</v>
      </c>
    </row>
    <row r="154" spans="1:14" ht="38.25" customHeight="1">
      <c r="A154" s="8"/>
      <c r="B154" s="1" t="s">
        <v>53</v>
      </c>
      <c r="C154" s="71">
        <v>992</v>
      </c>
      <c r="D154" s="76" t="s">
        <v>199</v>
      </c>
      <c r="E154" s="76" t="s">
        <v>179</v>
      </c>
      <c r="F154" s="71" t="s">
        <v>354</v>
      </c>
      <c r="G154" s="85">
        <v>200</v>
      </c>
      <c r="H154" s="90">
        <v>3070000</v>
      </c>
      <c r="J154" s="12" t="s">
        <v>356</v>
      </c>
    </row>
    <row r="155" spans="1:14" ht="57.6" customHeight="1">
      <c r="A155" s="8"/>
      <c r="B155" s="116" t="s">
        <v>320</v>
      </c>
      <c r="C155" s="117">
        <v>992</v>
      </c>
      <c r="D155" s="118" t="s">
        <v>199</v>
      </c>
      <c r="E155" s="118" t="s">
        <v>179</v>
      </c>
      <c r="F155" s="119" t="s">
        <v>323</v>
      </c>
      <c r="G155" s="9"/>
      <c r="H155" s="89">
        <f>H156</f>
        <v>138996.67000000001</v>
      </c>
    </row>
    <row r="156" spans="1:14" ht="42" customHeight="1">
      <c r="A156" s="8"/>
      <c r="B156" s="99" t="s">
        <v>321</v>
      </c>
      <c r="C156" s="71">
        <v>992</v>
      </c>
      <c r="D156" s="84" t="s">
        <v>199</v>
      </c>
      <c r="E156" s="84" t="s">
        <v>179</v>
      </c>
      <c r="F156" s="100" t="s">
        <v>324</v>
      </c>
      <c r="G156" s="2"/>
      <c r="H156" s="90">
        <f>H157</f>
        <v>138996.67000000001</v>
      </c>
    </row>
    <row r="157" spans="1:14" ht="59.45" customHeight="1">
      <c r="A157" s="8"/>
      <c r="B157" s="101" t="s">
        <v>322</v>
      </c>
      <c r="C157" s="71">
        <v>992</v>
      </c>
      <c r="D157" s="84" t="s">
        <v>199</v>
      </c>
      <c r="E157" s="84" t="s">
        <v>179</v>
      </c>
      <c r="F157" s="100" t="s">
        <v>325</v>
      </c>
      <c r="G157" s="2"/>
      <c r="H157" s="90">
        <f>H158</f>
        <v>138996.67000000001</v>
      </c>
    </row>
    <row r="158" spans="1:14" ht="38.25" customHeight="1">
      <c r="A158" s="8"/>
      <c r="B158" s="1" t="s">
        <v>58</v>
      </c>
      <c r="C158" s="71">
        <v>992</v>
      </c>
      <c r="D158" s="84" t="s">
        <v>199</v>
      </c>
      <c r="E158" s="84" t="s">
        <v>179</v>
      </c>
      <c r="F158" s="100" t="s">
        <v>325</v>
      </c>
      <c r="G158" s="76" t="s">
        <v>326</v>
      </c>
      <c r="H158" s="90">
        <v>138996.67000000001</v>
      </c>
      <c r="J158" s="12" t="s">
        <v>327</v>
      </c>
    </row>
    <row r="159" spans="1:14" ht="24.75" customHeight="1">
      <c r="A159" s="3"/>
      <c r="B159" s="17" t="s">
        <v>18</v>
      </c>
      <c r="C159" s="69">
        <v>992</v>
      </c>
      <c r="D159" s="73" t="s">
        <v>199</v>
      </c>
      <c r="E159" s="73" t="s">
        <v>196</v>
      </c>
      <c r="F159" s="69"/>
      <c r="G159" s="69"/>
      <c r="H159" s="72">
        <f>H161+H170+H173</f>
        <v>80579119</v>
      </c>
    </row>
    <row r="160" spans="1:14" ht="110.65" customHeight="1">
      <c r="A160" s="3"/>
      <c r="B160" s="1" t="s">
        <v>134</v>
      </c>
      <c r="C160" s="69">
        <v>992</v>
      </c>
      <c r="D160" s="70" t="s">
        <v>199</v>
      </c>
      <c r="E160" s="70" t="s">
        <v>196</v>
      </c>
      <c r="F160" s="83" t="s">
        <v>135</v>
      </c>
      <c r="G160" s="83"/>
      <c r="H160" s="75">
        <f>H161+H170</f>
        <v>9269629</v>
      </c>
    </row>
    <row r="161" spans="1:17" ht="45.6" customHeight="1">
      <c r="A161" s="3"/>
      <c r="B161" s="1" t="s">
        <v>136</v>
      </c>
      <c r="C161" s="71">
        <v>992</v>
      </c>
      <c r="D161" s="84" t="s">
        <v>199</v>
      </c>
      <c r="E161" s="84" t="s">
        <v>196</v>
      </c>
      <c r="F161" s="85" t="s">
        <v>137</v>
      </c>
      <c r="G161" s="85"/>
      <c r="H161" s="78">
        <f>H162+H166+H168</f>
        <v>8787029</v>
      </c>
    </row>
    <row r="162" spans="1:17" ht="62.25" customHeight="1">
      <c r="A162" s="3"/>
      <c r="B162" s="1" t="s">
        <v>138</v>
      </c>
      <c r="C162" s="71">
        <v>992</v>
      </c>
      <c r="D162" s="76" t="s">
        <v>199</v>
      </c>
      <c r="E162" s="76" t="s">
        <v>196</v>
      </c>
      <c r="F162" s="71" t="s">
        <v>200</v>
      </c>
      <c r="G162" s="71"/>
      <c r="H162" s="82">
        <f>H163+H164+H165</f>
        <v>8466746.5099999998</v>
      </c>
    </row>
    <row r="163" spans="1:17" ht="112.5" customHeight="1">
      <c r="A163" s="3"/>
      <c r="B163" s="1" t="s">
        <v>39</v>
      </c>
      <c r="C163" s="71">
        <v>992</v>
      </c>
      <c r="D163" s="76" t="s">
        <v>199</v>
      </c>
      <c r="E163" s="76" t="s">
        <v>196</v>
      </c>
      <c r="F163" s="71" t="s">
        <v>200</v>
      </c>
      <c r="G163" s="71">
        <v>100</v>
      </c>
      <c r="H163" s="97">
        <f>8172864-3650000+748900+1845000</f>
        <v>7116764</v>
      </c>
      <c r="J163" s="12" t="s">
        <v>313</v>
      </c>
      <c r="K163" s="12" t="s">
        <v>384</v>
      </c>
      <c r="L163" s="12" t="s">
        <v>401</v>
      </c>
    </row>
    <row r="164" spans="1:17" ht="43.5" customHeight="1">
      <c r="A164" s="3"/>
      <c r="B164" s="1" t="s">
        <v>53</v>
      </c>
      <c r="C164" s="71">
        <v>992</v>
      </c>
      <c r="D164" s="76" t="s">
        <v>199</v>
      </c>
      <c r="E164" s="76" t="s">
        <v>196</v>
      </c>
      <c r="F164" s="71" t="s">
        <v>200</v>
      </c>
      <c r="G164" s="71">
        <v>200</v>
      </c>
      <c r="H164" s="97">
        <f>687617+500000-475470+50000+98913.51+200000+66222+160000+34000</f>
        <v>1321282.51</v>
      </c>
      <c r="J164" s="12" t="s">
        <v>286</v>
      </c>
      <c r="K164" s="12" t="s">
        <v>314</v>
      </c>
      <c r="L164" s="12" t="s">
        <v>337</v>
      </c>
      <c r="M164" s="12" t="s">
        <v>380</v>
      </c>
      <c r="N164" s="12" t="s">
        <v>372</v>
      </c>
      <c r="O164" s="12" t="s">
        <v>385</v>
      </c>
      <c r="P164" s="12" t="s">
        <v>391</v>
      </c>
      <c r="Q164" s="12" t="s">
        <v>403</v>
      </c>
    </row>
    <row r="165" spans="1:17" ht="24.75" customHeight="1">
      <c r="A165" s="3"/>
      <c r="B165" s="1" t="s">
        <v>46</v>
      </c>
      <c r="C165" s="71">
        <v>992</v>
      </c>
      <c r="D165" s="76" t="s">
        <v>199</v>
      </c>
      <c r="E165" s="76" t="s">
        <v>196</v>
      </c>
      <c r="F165" s="71" t="s">
        <v>200</v>
      </c>
      <c r="G165" s="71">
        <v>800</v>
      </c>
      <c r="H165" s="97">
        <f>62700-34000</f>
        <v>28700</v>
      </c>
      <c r="I165" s="12" t="s">
        <v>402</v>
      </c>
    </row>
    <row r="166" spans="1:17" ht="60" customHeight="1">
      <c r="A166" s="3"/>
      <c r="B166" s="1" t="s">
        <v>139</v>
      </c>
      <c r="C166" s="71">
        <v>992</v>
      </c>
      <c r="D166" s="84" t="s">
        <v>199</v>
      </c>
      <c r="E166" s="84" t="s">
        <v>196</v>
      </c>
      <c r="F166" s="85" t="s">
        <v>140</v>
      </c>
      <c r="G166" s="85"/>
      <c r="H166" s="78">
        <f>H167</f>
        <v>81186.490000000005</v>
      </c>
    </row>
    <row r="167" spans="1:17" ht="42" customHeight="1">
      <c r="A167" s="3"/>
      <c r="B167" s="1" t="s">
        <v>53</v>
      </c>
      <c r="C167" s="71">
        <v>992</v>
      </c>
      <c r="D167" s="84" t="s">
        <v>199</v>
      </c>
      <c r="E167" s="84" t="s">
        <v>196</v>
      </c>
      <c r="F167" s="85" t="s">
        <v>140</v>
      </c>
      <c r="G167" s="85">
        <v>200</v>
      </c>
      <c r="H167" s="78">
        <f>500570.11-320000-470.11+1000000-1000000-98913.51+20904-20904</f>
        <v>81186.490000000005</v>
      </c>
      <c r="J167" s="12" t="s">
        <v>287</v>
      </c>
      <c r="K167" s="95" t="s">
        <v>307</v>
      </c>
      <c r="L167" s="12" t="s">
        <v>316</v>
      </c>
      <c r="M167" s="12" t="s">
        <v>339</v>
      </c>
      <c r="N167" s="12" t="s">
        <v>362</v>
      </c>
      <c r="O167" s="12" t="s">
        <v>379</v>
      </c>
      <c r="P167" s="12" t="s">
        <v>373</v>
      </c>
      <c r="Q167" s="12" t="s">
        <v>400</v>
      </c>
    </row>
    <row r="168" spans="1:17" ht="42" customHeight="1">
      <c r="A168" s="3"/>
      <c r="B168" s="1" t="s">
        <v>254</v>
      </c>
      <c r="C168" s="71">
        <v>992</v>
      </c>
      <c r="D168" s="84" t="s">
        <v>199</v>
      </c>
      <c r="E168" s="84" t="s">
        <v>196</v>
      </c>
      <c r="F168" s="85" t="s">
        <v>255</v>
      </c>
      <c r="G168" s="85"/>
      <c r="H168" s="78">
        <f>H169</f>
        <v>239096</v>
      </c>
    </row>
    <row r="169" spans="1:17" ht="42" customHeight="1">
      <c r="A169" s="3"/>
      <c r="B169" s="1" t="s">
        <v>53</v>
      </c>
      <c r="C169" s="71">
        <v>992</v>
      </c>
      <c r="D169" s="84" t="s">
        <v>199</v>
      </c>
      <c r="E169" s="84" t="s">
        <v>196</v>
      </c>
      <c r="F169" s="85" t="s">
        <v>255</v>
      </c>
      <c r="G169" s="85">
        <v>200</v>
      </c>
      <c r="H169" s="78">
        <f>100000+100000+60000-20904</f>
        <v>239096</v>
      </c>
      <c r="J169" s="12" t="s">
        <v>288</v>
      </c>
      <c r="K169" s="12" t="s">
        <v>317</v>
      </c>
      <c r="L169" s="95" t="s">
        <v>363</v>
      </c>
      <c r="M169" s="95"/>
      <c r="N169" s="95" t="s">
        <v>374</v>
      </c>
    </row>
    <row r="170" spans="1:17" ht="40.5" customHeight="1">
      <c r="A170" s="3"/>
      <c r="B170" s="1" t="s">
        <v>141</v>
      </c>
      <c r="C170" s="71">
        <v>992</v>
      </c>
      <c r="D170" s="84" t="s">
        <v>199</v>
      </c>
      <c r="E170" s="84" t="s">
        <v>196</v>
      </c>
      <c r="F170" s="85" t="s">
        <v>142</v>
      </c>
      <c r="G170" s="85"/>
      <c r="H170" s="78">
        <f>H171</f>
        <v>482600</v>
      </c>
    </row>
    <row r="171" spans="1:17" ht="42" customHeight="1">
      <c r="A171" s="3"/>
      <c r="B171" s="1" t="s">
        <v>143</v>
      </c>
      <c r="C171" s="71">
        <v>992</v>
      </c>
      <c r="D171" s="84" t="s">
        <v>199</v>
      </c>
      <c r="E171" s="84" t="s">
        <v>196</v>
      </c>
      <c r="F171" s="85" t="s">
        <v>144</v>
      </c>
      <c r="G171" s="85"/>
      <c r="H171" s="78">
        <f>H172</f>
        <v>482600</v>
      </c>
    </row>
    <row r="172" spans="1:17" ht="42.75" customHeight="1">
      <c r="A172" s="3"/>
      <c r="B172" s="1" t="s">
        <v>53</v>
      </c>
      <c r="C172" s="71">
        <v>992</v>
      </c>
      <c r="D172" s="84" t="s">
        <v>199</v>
      </c>
      <c r="E172" s="84" t="s">
        <v>196</v>
      </c>
      <c r="F172" s="85" t="s">
        <v>144</v>
      </c>
      <c r="G172" s="85">
        <v>200</v>
      </c>
      <c r="H172" s="97">
        <f>690000-100000-150000-2400+40000+5000</f>
        <v>482600</v>
      </c>
      <c r="I172" s="12" t="s">
        <v>299</v>
      </c>
      <c r="K172" s="12" t="s">
        <v>308</v>
      </c>
      <c r="L172" s="12" t="s">
        <v>328</v>
      </c>
      <c r="M172" s="95" t="s">
        <v>340</v>
      </c>
      <c r="N172" s="95" t="s">
        <v>392</v>
      </c>
    </row>
    <row r="173" spans="1:17" ht="76.150000000000006" customHeight="1">
      <c r="A173" s="3"/>
      <c r="B173" s="17" t="s">
        <v>263</v>
      </c>
      <c r="C173" s="69">
        <v>992</v>
      </c>
      <c r="D173" s="70" t="s">
        <v>199</v>
      </c>
      <c r="E173" s="70" t="s">
        <v>196</v>
      </c>
      <c r="F173" s="83" t="s">
        <v>236</v>
      </c>
      <c r="G173" s="83"/>
      <c r="H173" s="75">
        <f>H174+H177</f>
        <v>71309490</v>
      </c>
    </row>
    <row r="174" spans="1:17" ht="42.75" customHeight="1" thickBot="1">
      <c r="A174" s="3"/>
      <c r="B174" s="102" t="s">
        <v>341</v>
      </c>
      <c r="C174" s="71">
        <v>992</v>
      </c>
      <c r="D174" s="84" t="s">
        <v>199</v>
      </c>
      <c r="E174" s="84" t="s">
        <v>196</v>
      </c>
      <c r="F174" s="85" t="s">
        <v>309</v>
      </c>
      <c r="G174" s="85"/>
      <c r="H174" s="78">
        <f>H175</f>
        <v>68726240</v>
      </c>
    </row>
    <row r="175" spans="1:17" ht="46.15" customHeight="1" thickBot="1">
      <c r="A175" s="3"/>
      <c r="B175" s="103" t="s">
        <v>342</v>
      </c>
      <c r="C175" s="71">
        <v>992</v>
      </c>
      <c r="D175" s="84" t="s">
        <v>199</v>
      </c>
      <c r="E175" s="84" t="s">
        <v>196</v>
      </c>
      <c r="F175" s="85" t="s">
        <v>310</v>
      </c>
      <c r="G175" s="85"/>
      <c r="H175" s="78">
        <f>H176</f>
        <v>68726240</v>
      </c>
    </row>
    <row r="176" spans="1:17" ht="42.75" customHeight="1">
      <c r="A176" s="3"/>
      <c r="B176" s="1" t="s">
        <v>53</v>
      </c>
      <c r="C176" s="71">
        <v>992</v>
      </c>
      <c r="D176" s="84" t="s">
        <v>199</v>
      </c>
      <c r="E176" s="84" t="s">
        <v>196</v>
      </c>
      <c r="F176" s="85" t="s">
        <v>310</v>
      </c>
      <c r="G176" s="85">
        <v>200</v>
      </c>
      <c r="H176" s="78">
        <f>69545570-713470+713470-819330</f>
        <v>68726240</v>
      </c>
      <c r="J176" s="12" t="s">
        <v>311</v>
      </c>
      <c r="K176" s="114">
        <v>-713470</v>
      </c>
      <c r="L176" s="12" t="s">
        <v>365</v>
      </c>
      <c r="M176" s="12" t="s">
        <v>382</v>
      </c>
    </row>
    <row r="177" spans="1:12" ht="32.450000000000003" customHeight="1">
      <c r="A177" s="3"/>
      <c r="B177" s="115" t="s">
        <v>343</v>
      </c>
      <c r="C177" s="71">
        <v>992</v>
      </c>
      <c r="D177" s="84" t="s">
        <v>199</v>
      </c>
      <c r="E177" s="84" t="s">
        <v>196</v>
      </c>
      <c r="F177" s="76" t="s">
        <v>344</v>
      </c>
      <c r="G177" s="76"/>
      <c r="H177" s="78">
        <f>H178</f>
        <v>2583250</v>
      </c>
      <c r="K177" s="114"/>
    </row>
    <row r="178" spans="1:12" ht="75" customHeight="1">
      <c r="A178" s="3"/>
      <c r="B178" s="1" t="s">
        <v>240</v>
      </c>
      <c r="C178" s="71">
        <v>992</v>
      </c>
      <c r="D178" s="84" t="s">
        <v>199</v>
      </c>
      <c r="E178" s="84" t="s">
        <v>196</v>
      </c>
      <c r="F178" s="76" t="s">
        <v>238</v>
      </c>
      <c r="G178" s="76"/>
      <c r="H178" s="78">
        <f>H179</f>
        <v>2583250</v>
      </c>
      <c r="K178" s="114"/>
    </row>
    <row r="179" spans="1:12" ht="42.75" customHeight="1">
      <c r="A179" s="3"/>
      <c r="B179" s="1" t="s">
        <v>53</v>
      </c>
      <c r="C179" s="71">
        <v>992</v>
      </c>
      <c r="D179" s="84" t="s">
        <v>199</v>
      </c>
      <c r="E179" s="84" t="s">
        <v>196</v>
      </c>
      <c r="F179" s="76" t="s">
        <v>238</v>
      </c>
      <c r="G179" s="76" t="s">
        <v>345</v>
      </c>
      <c r="H179" s="78">
        <f>713470-130220+2000000</f>
        <v>2583250</v>
      </c>
      <c r="J179" s="12" t="s">
        <v>352</v>
      </c>
      <c r="K179" s="114" t="s">
        <v>364</v>
      </c>
      <c r="L179" s="12" t="s">
        <v>404</v>
      </c>
    </row>
    <row r="180" spans="1:12" ht="24.75" customHeight="1">
      <c r="A180" s="3"/>
      <c r="B180" s="17" t="s">
        <v>19</v>
      </c>
      <c r="C180" s="69">
        <v>992</v>
      </c>
      <c r="D180" s="73" t="s">
        <v>189</v>
      </c>
      <c r="E180" s="73" t="s">
        <v>178</v>
      </c>
      <c r="F180" s="71"/>
      <c r="G180" s="71"/>
      <c r="H180" s="72">
        <f>H181+H186</f>
        <v>96800</v>
      </c>
    </row>
    <row r="181" spans="1:12" ht="22.5" customHeight="1">
      <c r="A181" s="3"/>
      <c r="B181" s="17" t="s">
        <v>20</v>
      </c>
      <c r="C181" s="69">
        <v>992</v>
      </c>
      <c r="D181" s="73" t="s">
        <v>189</v>
      </c>
      <c r="E181" s="73" t="s">
        <v>189</v>
      </c>
      <c r="F181" s="71"/>
      <c r="G181" s="71"/>
      <c r="H181" s="72">
        <f>H182</f>
        <v>12430</v>
      </c>
    </row>
    <row r="182" spans="1:12" ht="98.25" customHeight="1">
      <c r="A182" s="3"/>
      <c r="B182" s="1" t="s">
        <v>145</v>
      </c>
      <c r="C182" s="71">
        <v>992</v>
      </c>
      <c r="D182" s="84" t="s">
        <v>189</v>
      </c>
      <c r="E182" s="84" t="s">
        <v>189</v>
      </c>
      <c r="F182" s="85" t="s">
        <v>146</v>
      </c>
      <c r="G182" s="83"/>
      <c r="H182" s="78">
        <f>H183</f>
        <v>12430</v>
      </c>
    </row>
    <row r="183" spans="1:12" ht="60.75" customHeight="1">
      <c r="A183" s="3"/>
      <c r="B183" s="1" t="s">
        <v>42</v>
      </c>
      <c r="C183" s="71">
        <v>992</v>
      </c>
      <c r="D183" s="84" t="s">
        <v>189</v>
      </c>
      <c r="E183" s="84" t="s">
        <v>189</v>
      </c>
      <c r="F183" s="85" t="s">
        <v>147</v>
      </c>
      <c r="G183" s="85"/>
      <c r="H183" s="78">
        <f>H184</f>
        <v>12430</v>
      </c>
    </row>
    <row r="184" spans="1:12" ht="41.25" customHeight="1">
      <c r="A184" s="3"/>
      <c r="B184" s="1" t="s">
        <v>148</v>
      </c>
      <c r="C184" s="71">
        <v>992</v>
      </c>
      <c r="D184" s="84" t="s">
        <v>189</v>
      </c>
      <c r="E184" s="84" t="s">
        <v>189</v>
      </c>
      <c r="F184" s="85" t="s">
        <v>149</v>
      </c>
      <c r="G184" s="85"/>
      <c r="H184" s="82">
        <f>H185</f>
        <v>12430</v>
      </c>
    </row>
    <row r="185" spans="1:12" ht="42.75" customHeight="1">
      <c r="A185" s="3"/>
      <c r="B185" s="1" t="s">
        <v>53</v>
      </c>
      <c r="C185" s="71">
        <v>992</v>
      </c>
      <c r="D185" s="84" t="s">
        <v>189</v>
      </c>
      <c r="E185" s="84" t="s">
        <v>189</v>
      </c>
      <c r="F185" s="85" t="s">
        <v>149</v>
      </c>
      <c r="G185" s="85">
        <v>200</v>
      </c>
      <c r="H185" s="98">
        <f>50000-37570</f>
        <v>12430</v>
      </c>
      <c r="J185" s="114">
        <v>-37570</v>
      </c>
    </row>
    <row r="186" spans="1:12" ht="33" customHeight="1">
      <c r="A186" s="3"/>
      <c r="B186" s="17" t="s">
        <v>270</v>
      </c>
      <c r="C186" s="69">
        <v>992</v>
      </c>
      <c r="D186" s="70" t="s">
        <v>189</v>
      </c>
      <c r="E186" s="70" t="s">
        <v>197</v>
      </c>
      <c r="F186" s="83"/>
      <c r="G186" s="83"/>
      <c r="H186" s="75">
        <f>H188</f>
        <v>84370</v>
      </c>
    </row>
    <row r="187" spans="1:12" ht="96.6" customHeight="1">
      <c r="A187" s="3"/>
      <c r="B187" s="1" t="s">
        <v>145</v>
      </c>
      <c r="C187" s="71">
        <v>992</v>
      </c>
      <c r="D187" s="84" t="s">
        <v>189</v>
      </c>
      <c r="E187" s="84" t="s">
        <v>197</v>
      </c>
      <c r="F187" s="85" t="s">
        <v>146</v>
      </c>
      <c r="G187" s="85"/>
      <c r="H187" s="78">
        <f>H188</f>
        <v>84370</v>
      </c>
    </row>
    <row r="188" spans="1:12" ht="64.150000000000006" customHeight="1">
      <c r="A188" s="3"/>
      <c r="B188" s="1" t="s">
        <v>273</v>
      </c>
      <c r="C188" s="71">
        <v>992</v>
      </c>
      <c r="D188" s="84" t="s">
        <v>189</v>
      </c>
      <c r="E188" s="84" t="s">
        <v>197</v>
      </c>
      <c r="F188" s="85" t="s">
        <v>147</v>
      </c>
      <c r="G188" s="85"/>
      <c r="H188" s="78">
        <f>H189</f>
        <v>84370</v>
      </c>
    </row>
    <row r="189" spans="1:12" ht="42.75" customHeight="1">
      <c r="A189" s="3"/>
      <c r="B189" s="1" t="s">
        <v>272</v>
      </c>
      <c r="C189" s="71">
        <v>992</v>
      </c>
      <c r="D189" s="84" t="s">
        <v>189</v>
      </c>
      <c r="E189" s="84" t="s">
        <v>197</v>
      </c>
      <c r="F189" s="85" t="s">
        <v>149</v>
      </c>
      <c r="G189" s="85"/>
      <c r="H189" s="82">
        <f>H190</f>
        <v>84370</v>
      </c>
    </row>
    <row r="190" spans="1:12" ht="55.9" customHeight="1">
      <c r="A190" s="3"/>
      <c r="B190" s="1" t="s">
        <v>271</v>
      </c>
      <c r="C190" s="71">
        <v>992</v>
      </c>
      <c r="D190" s="84" t="s">
        <v>189</v>
      </c>
      <c r="E190" s="84" t="s">
        <v>197</v>
      </c>
      <c r="F190" s="85" t="s">
        <v>149</v>
      </c>
      <c r="G190" s="85">
        <v>200</v>
      </c>
      <c r="H190" s="98">
        <f>46800+37570</f>
        <v>84370</v>
      </c>
      <c r="J190" s="12" t="s">
        <v>346</v>
      </c>
    </row>
    <row r="191" spans="1:12" ht="24.75" customHeight="1">
      <c r="A191" s="8"/>
      <c r="B191" s="17" t="s">
        <v>21</v>
      </c>
      <c r="C191" s="69">
        <v>992</v>
      </c>
      <c r="D191" s="73" t="s">
        <v>201</v>
      </c>
      <c r="E191" s="73" t="s">
        <v>178</v>
      </c>
      <c r="F191" s="71"/>
      <c r="G191" s="71"/>
      <c r="H191" s="72">
        <f>H192</f>
        <v>12859661.09</v>
      </c>
    </row>
    <row r="192" spans="1:12" ht="24.75" customHeight="1">
      <c r="A192" s="3"/>
      <c r="B192" s="17" t="s">
        <v>22</v>
      </c>
      <c r="C192" s="69">
        <v>992</v>
      </c>
      <c r="D192" s="73" t="s">
        <v>201</v>
      </c>
      <c r="E192" s="73" t="s">
        <v>177</v>
      </c>
      <c r="F192" s="91"/>
      <c r="G192" s="91"/>
      <c r="H192" s="72">
        <f>H193+H205</f>
        <v>12859661.09</v>
      </c>
    </row>
    <row r="193" spans="1:16" ht="98.25" customHeight="1">
      <c r="A193" s="3"/>
      <c r="B193" s="1" t="s">
        <v>150</v>
      </c>
      <c r="C193" s="71">
        <v>992</v>
      </c>
      <c r="D193" s="84" t="s">
        <v>201</v>
      </c>
      <c r="E193" s="84" t="s">
        <v>177</v>
      </c>
      <c r="F193" s="85" t="s">
        <v>151</v>
      </c>
      <c r="G193" s="92"/>
      <c r="H193" s="78">
        <f>H194</f>
        <v>12445403</v>
      </c>
    </row>
    <row r="194" spans="1:16" ht="60.75" customHeight="1">
      <c r="A194" s="5"/>
      <c r="B194" s="40" t="s">
        <v>152</v>
      </c>
      <c r="C194" s="71">
        <v>992</v>
      </c>
      <c r="D194" s="84" t="s">
        <v>201</v>
      </c>
      <c r="E194" s="84" t="s">
        <v>177</v>
      </c>
      <c r="F194" s="85" t="s">
        <v>153</v>
      </c>
      <c r="G194" s="85"/>
      <c r="H194" s="78">
        <f>H195+H203+H201+H199</f>
        <v>12445403</v>
      </c>
    </row>
    <row r="195" spans="1:16" ht="60" customHeight="1">
      <c r="A195" s="5"/>
      <c r="B195" s="40" t="s">
        <v>138</v>
      </c>
      <c r="C195" s="71">
        <v>992</v>
      </c>
      <c r="D195" s="84" t="s">
        <v>201</v>
      </c>
      <c r="E195" s="84" t="s">
        <v>177</v>
      </c>
      <c r="F195" s="71" t="s">
        <v>154</v>
      </c>
      <c r="G195" s="85"/>
      <c r="H195" s="82">
        <f>H196+H197+H198</f>
        <v>12354699.1</v>
      </c>
    </row>
    <row r="196" spans="1:16" ht="117.75" customHeight="1">
      <c r="A196" s="3"/>
      <c r="B196" s="40" t="s">
        <v>39</v>
      </c>
      <c r="C196" s="71">
        <v>992</v>
      </c>
      <c r="D196" s="84" t="s">
        <v>201</v>
      </c>
      <c r="E196" s="84" t="s">
        <v>177</v>
      </c>
      <c r="F196" s="85" t="s">
        <v>154</v>
      </c>
      <c r="G196" s="85">
        <v>100</v>
      </c>
      <c r="H196" s="122">
        <f>7037295-610000-1950000+1733600+30000+1756100</f>
        <v>7996995</v>
      </c>
      <c r="J196" s="12" t="s">
        <v>289</v>
      </c>
      <c r="K196" s="12" t="s">
        <v>312</v>
      </c>
      <c r="L196" s="95" t="s">
        <v>375</v>
      </c>
      <c r="M196" s="12" t="s">
        <v>387</v>
      </c>
      <c r="N196" s="121" t="s">
        <v>407</v>
      </c>
    </row>
    <row r="197" spans="1:16" ht="44.25" customHeight="1">
      <c r="A197" s="3"/>
      <c r="B197" s="1" t="s">
        <v>53</v>
      </c>
      <c r="C197" s="71">
        <v>992</v>
      </c>
      <c r="D197" s="84" t="s">
        <v>201</v>
      </c>
      <c r="E197" s="84" t="s">
        <v>177</v>
      </c>
      <c r="F197" s="85" t="s">
        <v>154</v>
      </c>
      <c r="G197" s="85">
        <v>200</v>
      </c>
      <c r="H197" s="82">
        <f>1573308+2169296.1+20000-20000+100000+370000</f>
        <v>4212604.0999999996</v>
      </c>
      <c r="J197" s="12" t="s">
        <v>290</v>
      </c>
      <c r="K197" s="12" t="s">
        <v>347</v>
      </c>
      <c r="L197" s="12" t="s">
        <v>348</v>
      </c>
      <c r="M197" s="12" t="s">
        <v>317</v>
      </c>
      <c r="N197" s="12" t="s">
        <v>393</v>
      </c>
      <c r="P197" s="95"/>
    </row>
    <row r="198" spans="1:16" ht="24.75" customHeight="1">
      <c r="A198" s="3"/>
      <c r="B198" s="1" t="s">
        <v>46</v>
      </c>
      <c r="C198" s="71">
        <v>992</v>
      </c>
      <c r="D198" s="84" t="s">
        <v>201</v>
      </c>
      <c r="E198" s="84" t="s">
        <v>177</v>
      </c>
      <c r="F198" s="85" t="s">
        <v>154</v>
      </c>
      <c r="G198" s="85">
        <v>800</v>
      </c>
      <c r="H198" s="98">
        <v>145100</v>
      </c>
    </row>
    <row r="199" spans="1:16" ht="53.1" customHeight="1">
      <c r="A199" s="3"/>
      <c r="B199" s="1" t="s">
        <v>241</v>
      </c>
      <c r="C199" s="71">
        <v>992</v>
      </c>
      <c r="D199" s="84" t="s">
        <v>201</v>
      </c>
      <c r="E199" s="84" t="s">
        <v>177</v>
      </c>
      <c r="F199" s="85" t="s">
        <v>203</v>
      </c>
      <c r="G199" s="85"/>
      <c r="H199" s="78">
        <f>H200</f>
        <v>20703.900000000001</v>
      </c>
    </row>
    <row r="200" spans="1:16" ht="59.1" customHeight="1">
      <c r="A200" s="3"/>
      <c r="B200" s="1" t="s">
        <v>265</v>
      </c>
      <c r="C200" s="71">
        <v>992</v>
      </c>
      <c r="D200" s="84" t="s">
        <v>201</v>
      </c>
      <c r="E200" s="84" t="s">
        <v>177</v>
      </c>
      <c r="F200" s="85" t="s">
        <v>203</v>
      </c>
      <c r="G200" s="85">
        <v>200</v>
      </c>
      <c r="H200" s="78">
        <v>20703.900000000001</v>
      </c>
      <c r="J200" s="12" t="s">
        <v>291</v>
      </c>
    </row>
    <row r="201" spans="1:16" ht="78" customHeight="1">
      <c r="A201" s="3"/>
      <c r="B201" s="1" t="s">
        <v>234</v>
      </c>
      <c r="C201" s="71">
        <v>992</v>
      </c>
      <c r="D201" s="84" t="s">
        <v>201</v>
      </c>
      <c r="E201" s="84" t="s">
        <v>177</v>
      </c>
      <c r="F201" s="85" t="s">
        <v>264</v>
      </c>
      <c r="G201" s="85"/>
      <c r="H201" s="82">
        <f>H202</f>
        <v>0</v>
      </c>
      <c r="I201" s="93"/>
      <c r="J201" s="94"/>
      <c r="K201" s="94"/>
      <c r="L201" s="93"/>
    </row>
    <row r="202" spans="1:16" ht="47.65" customHeight="1">
      <c r="A202" s="3"/>
      <c r="B202" s="1" t="s">
        <v>53</v>
      </c>
      <c r="C202" s="71">
        <v>992</v>
      </c>
      <c r="D202" s="84" t="s">
        <v>201</v>
      </c>
      <c r="E202" s="84" t="s">
        <v>177</v>
      </c>
      <c r="F202" s="85" t="s">
        <v>264</v>
      </c>
      <c r="G202" s="85">
        <v>200</v>
      </c>
      <c r="H202" s="78">
        <v>0</v>
      </c>
    </row>
    <row r="203" spans="1:16" ht="202.9" customHeight="1">
      <c r="A203" s="3"/>
      <c r="B203" s="1" t="s">
        <v>155</v>
      </c>
      <c r="C203" s="71">
        <v>992</v>
      </c>
      <c r="D203" s="84" t="s">
        <v>201</v>
      </c>
      <c r="E203" s="84" t="s">
        <v>177</v>
      </c>
      <c r="F203" s="85" t="s">
        <v>156</v>
      </c>
      <c r="G203" s="85"/>
      <c r="H203" s="78">
        <f>H204</f>
        <v>70000</v>
      </c>
    </row>
    <row r="204" spans="1:16" ht="43.5" customHeight="1">
      <c r="A204" s="3"/>
      <c r="B204" s="1" t="s">
        <v>53</v>
      </c>
      <c r="C204" s="71">
        <v>992</v>
      </c>
      <c r="D204" s="84" t="s">
        <v>201</v>
      </c>
      <c r="E204" s="84" t="s">
        <v>177</v>
      </c>
      <c r="F204" s="85" t="s">
        <v>156</v>
      </c>
      <c r="G204" s="85">
        <v>200</v>
      </c>
      <c r="H204" s="78">
        <f>70000-20000+20000</f>
        <v>70000</v>
      </c>
      <c r="J204" s="12" t="s">
        <v>292</v>
      </c>
      <c r="K204" s="12" t="s">
        <v>348</v>
      </c>
      <c r="L204" s="12" t="s">
        <v>347</v>
      </c>
    </row>
    <row r="205" spans="1:16" ht="160.9" customHeight="1">
      <c r="A205" s="3"/>
      <c r="B205" s="17" t="s">
        <v>157</v>
      </c>
      <c r="C205" s="69">
        <v>992</v>
      </c>
      <c r="D205" s="70" t="s">
        <v>201</v>
      </c>
      <c r="E205" s="70" t="s">
        <v>177</v>
      </c>
      <c r="F205" s="69" t="s">
        <v>158</v>
      </c>
      <c r="G205" s="83"/>
      <c r="H205" s="72">
        <f>H206</f>
        <v>414258.08999999997</v>
      </c>
    </row>
    <row r="206" spans="1:16" ht="56.65" customHeight="1">
      <c r="A206" s="3"/>
      <c r="B206" s="1" t="s">
        <v>159</v>
      </c>
      <c r="C206" s="71">
        <v>992</v>
      </c>
      <c r="D206" s="84" t="s">
        <v>201</v>
      </c>
      <c r="E206" s="84" t="s">
        <v>177</v>
      </c>
      <c r="F206" s="85" t="s">
        <v>160</v>
      </c>
      <c r="G206" s="83"/>
      <c r="H206" s="78">
        <f>H207</f>
        <v>414258.08999999997</v>
      </c>
    </row>
    <row r="207" spans="1:16" ht="56.65" customHeight="1">
      <c r="A207" s="5"/>
      <c r="B207" s="40" t="s">
        <v>161</v>
      </c>
      <c r="C207" s="71">
        <v>992</v>
      </c>
      <c r="D207" s="84" t="s">
        <v>201</v>
      </c>
      <c r="E207" s="84" t="s">
        <v>177</v>
      </c>
      <c r="F207" s="85" t="s">
        <v>162</v>
      </c>
      <c r="G207" s="83"/>
      <c r="H207" s="82">
        <f>H208</f>
        <v>414258.08999999997</v>
      </c>
    </row>
    <row r="208" spans="1:16" ht="38.25" customHeight="1">
      <c r="A208" s="3"/>
      <c r="B208" s="1" t="s">
        <v>163</v>
      </c>
      <c r="C208" s="71">
        <v>992</v>
      </c>
      <c r="D208" s="84" t="s">
        <v>201</v>
      </c>
      <c r="E208" s="84" t="s">
        <v>177</v>
      </c>
      <c r="F208" s="85" t="s">
        <v>162</v>
      </c>
      <c r="G208" s="85">
        <v>200</v>
      </c>
      <c r="H208" s="98">
        <f>100000+192258.09+40000+100000-19000+1000</f>
        <v>414258.08999999997</v>
      </c>
      <c r="J208" s="12" t="s">
        <v>293</v>
      </c>
      <c r="K208" s="12" t="s">
        <v>300</v>
      </c>
      <c r="L208" s="12" t="s">
        <v>317</v>
      </c>
      <c r="M208" s="95" t="s">
        <v>376</v>
      </c>
      <c r="N208" s="12" t="s">
        <v>394</v>
      </c>
    </row>
    <row r="209" spans="1:9" ht="24.75" customHeight="1">
      <c r="A209" s="3"/>
      <c r="B209" s="17" t="s">
        <v>23</v>
      </c>
      <c r="C209" s="69">
        <v>992</v>
      </c>
      <c r="D209" s="70">
        <v>10</v>
      </c>
      <c r="E209" s="70" t="s">
        <v>178</v>
      </c>
      <c r="F209" s="85"/>
      <c r="G209" s="85"/>
      <c r="H209" s="75">
        <f>H210</f>
        <v>108000</v>
      </c>
    </row>
    <row r="210" spans="1:9" ht="24.75" customHeight="1">
      <c r="A210" s="3"/>
      <c r="B210" s="17" t="s">
        <v>24</v>
      </c>
      <c r="C210" s="69">
        <v>992</v>
      </c>
      <c r="D210" s="70">
        <v>10</v>
      </c>
      <c r="E210" s="70" t="s">
        <v>177</v>
      </c>
      <c r="F210" s="85" t="s">
        <v>164</v>
      </c>
      <c r="G210" s="85"/>
      <c r="H210" s="78">
        <f>H211</f>
        <v>108000</v>
      </c>
    </row>
    <row r="211" spans="1:9" ht="39" customHeight="1">
      <c r="A211" s="3"/>
      <c r="B211" s="1" t="s">
        <v>165</v>
      </c>
      <c r="C211" s="69">
        <v>992</v>
      </c>
      <c r="D211" s="73">
        <v>10</v>
      </c>
      <c r="E211" s="73" t="s">
        <v>177</v>
      </c>
      <c r="F211" s="71" t="s">
        <v>166</v>
      </c>
      <c r="G211" s="71"/>
      <c r="H211" s="82">
        <f>H212</f>
        <v>108000</v>
      </c>
    </row>
    <row r="212" spans="1:9" ht="24.75" customHeight="1">
      <c r="A212" s="3"/>
      <c r="B212" s="1" t="s">
        <v>167</v>
      </c>
      <c r="C212" s="69">
        <v>992</v>
      </c>
      <c r="D212" s="73">
        <v>10</v>
      </c>
      <c r="E212" s="73" t="s">
        <v>177</v>
      </c>
      <c r="F212" s="71" t="s">
        <v>168</v>
      </c>
      <c r="G212" s="71"/>
      <c r="H212" s="82">
        <f>H213</f>
        <v>108000</v>
      </c>
    </row>
    <row r="213" spans="1:9" ht="96" customHeight="1">
      <c r="A213" s="3"/>
      <c r="B213" s="1" t="s">
        <v>169</v>
      </c>
      <c r="C213" s="69">
        <v>992</v>
      </c>
      <c r="D213" s="73">
        <v>10</v>
      </c>
      <c r="E213" s="73" t="s">
        <v>177</v>
      </c>
      <c r="F213" s="71" t="s">
        <v>168</v>
      </c>
      <c r="G213" s="71">
        <v>300</v>
      </c>
      <c r="H213" s="98">
        <v>108000</v>
      </c>
    </row>
    <row r="214" spans="1:9" ht="24.75" customHeight="1">
      <c r="A214" s="3"/>
      <c r="B214" s="17" t="s">
        <v>25</v>
      </c>
      <c r="C214" s="69">
        <v>992</v>
      </c>
      <c r="D214" s="70">
        <v>11</v>
      </c>
      <c r="E214" s="70" t="s">
        <v>178</v>
      </c>
      <c r="F214" s="85"/>
      <c r="G214" s="85"/>
      <c r="H214" s="75">
        <f>H215</f>
        <v>30000</v>
      </c>
    </row>
    <row r="215" spans="1:9" ht="22.5" customHeight="1">
      <c r="A215" s="3"/>
      <c r="B215" s="17" t="s">
        <v>170</v>
      </c>
      <c r="C215" s="69">
        <v>992</v>
      </c>
      <c r="D215" s="73">
        <v>11</v>
      </c>
      <c r="E215" s="76" t="s">
        <v>177</v>
      </c>
      <c r="F215" s="69"/>
      <c r="G215" s="71"/>
      <c r="H215" s="72">
        <f>H216</f>
        <v>30000</v>
      </c>
    </row>
    <row r="216" spans="1:9" ht="112.35" customHeight="1">
      <c r="A216" s="3"/>
      <c r="B216" s="1" t="s">
        <v>171</v>
      </c>
      <c r="C216" s="71">
        <v>992</v>
      </c>
      <c r="D216" s="84">
        <v>11</v>
      </c>
      <c r="E216" s="76" t="s">
        <v>177</v>
      </c>
      <c r="F216" s="85" t="s">
        <v>172</v>
      </c>
      <c r="G216" s="85"/>
      <c r="H216" s="78">
        <f>H217</f>
        <v>30000</v>
      </c>
    </row>
    <row r="217" spans="1:9" ht="39" customHeight="1">
      <c r="A217" s="3"/>
      <c r="B217" s="1" t="s">
        <v>173</v>
      </c>
      <c r="C217" s="71">
        <v>992</v>
      </c>
      <c r="D217" s="84">
        <v>11</v>
      </c>
      <c r="E217" s="76" t="s">
        <v>177</v>
      </c>
      <c r="F217" s="85" t="s">
        <v>174</v>
      </c>
      <c r="G217" s="85"/>
      <c r="H217" s="78">
        <f>H218</f>
        <v>30000</v>
      </c>
    </row>
    <row r="218" spans="1:9" ht="65.25" customHeight="1">
      <c r="A218" s="3"/>
      <c r="B218" s="1" t="s">
        <v>175</v>
      </c>
      <c r="C218" s="71">
        <v>992</v>
      </c>
      <c r="D218" s="84">
        <v>11</v>
      </c>
      <c r="E218" s="76" t="s">
        <v>177</v>
      </c>
      <c r="F218" s="85" t="s">
        <v>176</v>
      </c>
      <c r="G218" s="85"/>
      <c r="H218" s="82">
        <f>H219</f>
        <v>30000</v>
      </c>
    </row>
    <row r="219" spans="1:9" ht="51.75" customHeight="1">
      <c r="A219" s="3"/>
      <c r="B219" s="1" t="s">
        <v>53</v>
      </c>
      <c r="C219" s="71">
        <v>992</v>
      </c>
      <c r="D219" s="76">
        <v>11</v>
      </c>
      <c r="E219" s="76" t="s">
        <v>177</v>
      </c>
      <c r="F219" s="71" t="s">
        <v>176</v>
      </c>
      <c r="G219" s="71">
        <v>200</v>
      </c>
      <c r="H219" s="120">
        <f>100000-70000</f>
        <v>30000</v>
      </c>
      <c r="I219" s="95" t="s">
        <v>366</v>
      </c>
    </row>
    <row r="220" spans="1:9" ht="24.75" customHeight="1">
      <c r="A220" s="126" t="s">
        <v>268</v>
      </c>
      <c r="B220" s="126"/>
    </row>
    <row r="221" spans="1:9" ht="45.75" customHeight="1">
      <c r="A221" s="126"/>
      <c r="B221" s="126"/>
      <c r="G221" s="124" t="s">
        <v>269</v>
      </c>
      <c r="H221" s="124"/>
    </row>
    <row r="223" spans="1:9" ht="24.75" customHeight="1">
      <c r="E223" s="68"/>
    </row>
  </sheetData>
  <mergeCells count="35">
    <mergeCell ref="G221:H221"/>
    <mergeCell ref="A19:H19"/>
    <mergeCell ref="A220:B221"/>
    <mergeCell ref="C17:E17"/>
    <mergeCell ref="F17:H17"/>
    <mergeCell ref="C1:E1"/>
    <mergeCell ref="C2:E2"/>
    <mergeCell ref="C3:E3"/>
    <mergeCell ref="C4:E4"/>
    <mergeCell ref="C5:E5"/>
    <mergeCell ref="C14:E14"/>
    <mergeCell ref="C15:E15"/>
    <mergeCell ref="C16:E16"/>
    <mergeCell ref="F1:H1"/>
    <mergeCell ref="F2:H2"/>
    <mergeCell ref="F3:H3"/>
    <mergeCell ref="F4:H4"/>
    <mergeCell ref="F16:H16"/>
    <mergeCell ref="F11:H11"/>
    <mergeCell ref="F12:H12"/>
    <mergeCell ref="F13:H13"/>
    <mergeCell ref="F14:H14"/>
    <mergeCell ref="F15:H15"/>
    <mergeCell ref="F5:H5"/>
    <mergeCell ref="C7:E7"/>
    <mergeCell ref="C9:E9"/>
    <mergeCell ref="C13:E13"/>
    <mergeCell ref="C10:E10"/>
    <mergeCell ref="C11:E11"/>
    <mergeCell ref="C12:E12"/>
    <mergeCell ref="F6:G6"/>
    <mergeCell ref="F7:H7"/>
    <mergeCell ref="F9:H9"/>
    <mergeCell ref="C6:D6"/>
    <mergeCell ref="F10:H10"/>
  </mergeCells>
  <pageMargins left="1.1811023622047245" right="0.39370078740157483" top="0.98425196850393704" bottom="0.78740157480314965" header="0.31496062992125984" footer="0.31496062992125984"/>
  <pageSetup paperSize="9" scale="66" fitToHeight="0" orientation="portrait" r:id="rId1"/>
  <rowBreaks count="6" manualBreakCount="6">
    <brk id="116" max="7" man="1"/>
    <brk id="137" max="7" man="1"/>
    <brk id="158" max="7" man="1"/>
    <brk id="176" max="7" man="1"/>
    <brk id="195" max="7" man="1"/>
    <brk id="210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01"/>
  <sheetViews>
    <sheetView view="pageBreakPreview" topLeftCell="A119" zoomScale="60" zoomScaleNormal="79" workbookViewId="0">
      <selection activeCell="H123" sqref="H123"/>
    </sheetView>
  </sheetViews>
  <sheetFormatPr defaultColWidth="9.28515625" defaultRowHeight="24.75" customHeight="1"/>
  <cols>
    <col min="1" max="1" width="6.5703125" style="13" customWidth="1"/>
    <col min="2" max="2" width="50.7109375" style="12" customWidth="1"/>
    <col min="3" max="3" width="8" style="13" customWidth="1"/>
    <col min="4" max="4" width="7" style="13" customWidth="1"/>
    <col min="5" max="5" width="7.5703125" style="13" customWidth="1"/>
    <col min="6" max="6" width="18.7109375" style="13" customWidth="1"/>
    <col min="7" max="7" width="9.5703125" style="13" customWidth="1"/>
    <col min="8" max="13" width="19.42578125" style="13" customWidth="1"/>
    <col min="14" max="16384" width="9.28515625" style="12"/>
  </cols>
  <sheetData>
    <row r="1" spans="2:13" ht="21.75" customHeight="1">
      <c r="B1" s="11"/>
      <c r="C1" s="123"/>
      <c r="D1" s="123"/>
      <c r="E1" s="123"/>
      <c r="F1" s="123" t="s">
        <v>217</v>
      </c>
      <c r="G1" s="123"/>
      <c r="H1" s="123"/>
      <c r="I1" s="59"/>
      <c r="J1" s="59"/>
      <c r="K1" s="62"/>
      <c r="L1" s="59"/>
      <c r="M1" s="59"/>
    </row>
    <row r="2" spans="2:13" ht="21" customHeight="1">
      <c r="B2" s="11"/>
      <c r="C2" s="123"/>
      <c r="D2" s="123"/>
      <c r="E2" s="123"/>
      <c r="F2" s="123" t="s">
        <v>0</v>
      </c>
      <c r="G2" s="123"/>
      <c r="H2" s="123"/>
      <c r="I2" s="59"/>
      <c r="J2" s="59"/>
      <c r="K2" s="62"/>
      <c r="L2" s="59"/>
      <c r="M2" s="59"/>
    </row>
    <row r="3" spans="2:13" ht="21.75" customHeight="1">
      <c r="B3" s="11"/>
      <c r="C3" s="123"/>
      <c r="D3" s="123"/>
      <c r="E3" s="123"/>
      <c r="F3" s="123" t="s">
        <v>4</v>
      </c>
      <c r="G3" s="123"/>
      <c r="H3" s="123"/>
      <c r="I3" s="59"/>
      <c r="J3" s="59"/>
      <c r="K3" s="62"/>
      <c r="L3" s="59"/>
      <c r="M3" s="59"/>
    </row>
    <row r="4" spans="2:13" ht="21" customHeight="1">
      <c r="B4" s="11"/>
      <c r="C4" s="123"/>
      <c r="D4" s="123"/>
      <c r="E4" s="123"/>
      <c r="F4" s="123" t="s">
        <v>1</v>
      </c>
      <c r="G4" s="123"/>
      <c r="H4" s="123"/>
      <c r="I4" s="59"/>
      <c r="J4" s="59"/>
      <c r="K4" s="62"/>
      <c r="L4" s="59"/>
      <c r="M4" s="59"/>
    </row>
    <row r="5" spans="2:13" ht="24.75" customHeight="1">
      <c r="B5" s="11"/>
      <c r="C5" s="123"/>
      <c r="D5" s="123"/>
      <c r="E5" s="123"/>
      <c r="F5" s="123" t="s">
        <v>245</v>
      </c>
      <c r="G5" s="123"/>
      <c r="H5" s="123"/>
      <c r="I5" s="59"/>
      <c r="J5" s="59"/>
      <c r="K5" s="62"/>
      <c r="L5" s="59"/>
      <c r="M5" s="59"/>
    </row>
    <row r="6" spans="2:13" ht="19.5" customHeight="1">
      <c r="B6" s="11"/>
      <c r="C6" s="123"/>
      <c r="D6" s="123"/>
      <c r="F6" s="123"/>
      <c r="G6" s="123"/>
    </row>
    <row r="7" spans="2:13" ht="21.75" customHeight="1">
      <c r="B7" s="11"/>
      <c r="C7" s="123"/>
      <c r="D7" s="123"/>
      <c r="E7" s="123"/>
      <c r="F7" s="123" t="s">
        <v>218</v>
      </c>
      <c r="G7" s="123"/>
      <c r="H7" s="123"/>
      <c r="I7" s="59"/>
      <c r="J7" s="59"/>
      <c r="K7" s="62"/>
      <c r="L7" s="59"/>
      <c r="M7" s="59"/>
    </row>
    <row r="8" spans="2:13" ht="20.25" customHeight="1">
      <c r="B8" s="11"/>
      <c r="C8" s="59"/>
      <c r="F8" s="59"/>
    </row>
    <row r="9" spans="2:13" ht="24.75" customHeight="1">
      <c r="B9" s="11"/>
      <c r="C9" s="123"/>
      <c r="D9" s="123"/>
      <c r="E9" s="123"/>
      <c r="F9" s="123" t="s">
        <v>180</v>
      </c>
      <c r="G9" s="123"/>
      <c r="H9" s="123"/>
      <c r="I9" s="59"/>
      <c r="J9" s="59"/>
      <c r="K9" s="62"/>
      <c r="L9" s="59"/>
      <c r="M9" s="59"/>
    </row>
    <row r="10" spans="2:13" ht="19.5" customHeight="1">
      <c r="B10" s="11"/>
      <c r="C10" s="123"/>
      <c r="D10" s="123"/>
      <c r="E10" s="123"/>
      <c r="F10" s="123" t="s">
        <v>2</v>
      </c>
      <c r="G10" s="123"/>
      <c r="H10" s="123"/>
      <c r="I10" s="59"/>
      <c r="J10" s="59"/>
      <c r="K10" s="62"/>
      <c r="L10" s="59"/>
      <c r="M10" s="59"/>
    </row>
    <row r="11" spans="2:13" ht="19.5" customHeight="1">
      <c r="B11" s="11"/>
      <c r="C11" s="123"/>
      <c r="D11" s="123"/>
      <c r="E11" s="123"/>
      <c r="F11" s="123" t="s">
        <v>4</v>
      </c>
      <c r="G11" s="123"/>
      <c r="H11" s="123"/>
      <c r="I11" s="59"/>
      <c r="J11" s="59"/>
      <c r="K11" s="62"/>
      <c r="L11" s="59"/>
      <c r="M11" s="59"/>
    </row>
    <row r="12" spans="2:13" ht="19.5" customHeight="1">
      <c r="B12" s="11"/>
      <c r="C12" s="123"/>
      <c r="D12" s="123"/>
      <c r="E12" s="123"/>
      <c r="F12" s="123" t="s">
        <v>1</v>
      </c>
      <c r="G12" s="123"/>
      <c r="H12" s="123"/>
      <c r="I12" s="59"/>
      <c r="J12" s="59"/>
      <c r="K12" s="62"/>
      <c r="L12" s="59"/>
      <c r="M12" s="59"/>
    </row>
    <row r="13" spans="2:13" ht="18.75" customHeight="1">
      <c r="B13" s="11"/>
      <c r="C13" s="123"/>
      <c r="D13" s="123"/>
      <c r="E13" s="123"/>
      <c r="F13" s="123" t="s">
        <v>219</v>
      </c>
      <c r="G13" s="123"/>
      <c r="H13" s="123"/>
      <c r="I13" s="59"/>
      <c r="J13" s="59"/>
      <c r="K13" s="62"/>
      <c r="L13" s="59"/>
      <c r="M13" s="59"/>
    </row>
    <row r="14" spans="2:13" ht="19.5" customHeight="1">
      <c r="B14" s="11"/>
      <c r="C14" s="123"/>
      <c r="D14" s="123"/>
      <c r="E14" s="123"/>
      <c r="F14" s="123" t="s">
        <v>3</v>
      </c>
      <c r="G14" s="123"/>
      <c r="H14" s="123"/>
      <c r="I14" s="59"/>
      <c r="J14" s="59"/>
      <c r="K14" s="62"/>
      <c r="L14" s="59"/>
      <c r="M14" s="59"/>
    </row>
    <row r="15" spans="2:13" ht="21" customHeight="1">
      <c r="B15" s="11"/>
      <c r="C15" s="123"/>
      <c r="D15" s="123"/>
      <c r="E15" s="123"/>
      <c r="F15" s="123" t="s">
        <v>4</v>
      </c>
      <c r="G15" s="123"/>
      <c r="H15" s="123"/>
      <c r="I15" s="59"/>
      <c r="J15" s="59"/>
      <c r="K15" s="62"/>
      <c r="L15" s="59"/>
      <c r="M15" s="59"/>
    </row>
    <row r="16" spans="2:13" ht="19.5" customHeight="1">
      <c r="B16" s="11"/>
      <c r="C16" s="123"/>
      <c r="D16" s="123"/>
      <c r="E16" s="123"/>
      <c r="F16" s="123" t="s">
        <v>1</v>
      </c>
      <c r="G16" s="123"/>
      <c r="H16" s="123"/>
      <c r="I16" s="59"/>
      <c r="J16" s="59"/>
      <c r="K16" s="62"/>
      <c r="L16" s="59"/>
      <c r="M16" s="59"/>
    </row>
    <row r="17" spans="1:13" ht="18" customHeight="1">
      <c r="B17" s="11"/>
      <c r="C17" s="123"/>
      <c r="D17" s="123"/>
      <c r="E17" s="123"/>
      <c r="F17" s="123" t="s">
        <v>246</v>
      </c>
      <c r="G17" s="123"/>
      <c r="H17" s="123"/>
      <c r="I17" s="59"/>
      <c r="J17" s="59"/>
      <c r="K17" s="62"/>
      <c r="L17" s="59"/>
      <c r="M17" s="59"/>
    </row>
    <row r="18" spans="1:13" ht="24.75" customHeight="1">
      <c r="B18" s="11"/>
      <c r="C18" s="59"/>
    </row>
    <row r="19" spans="1:13" ht="39.75" customHeight="1">
      <c r="A19" s="125" t="s">
        <v>220</v>
      </c>
      <c r="B19" s="125"/>
      <c r="C19" s="125"/>
      <c r="D19" s="125"/>
      <c r="E19" s="125"/>
      <c r="F19" s="125"/>
      <c r="G19" s="125"/>
      <c r="H19" s="125"/>
      <c r="I19" s="60"/>
      <c r="J19" s="60"/>
      <c r="K19" s="61"/>
      <c r="L19" s="60"/>
      <c r="M19" s="60"/>
    </row>
    <row r="20" spans="1:13" ht="14.25" customHeight="1">
      <c r="B20" s="60"/>
      <c r="C20" s="60"/>
      <c r="D20" s="60"/>
      <c r="M20" s="13" t="s">
        <v>244</v>
      </c>
    </row>
    <row r="21" spans="1:13" ht="24.75" customHeight="1">
      <c r="A21" s="14" t="s">
        <v>5</v>
      </c>
      <c r="B21" s="14" t="s">
        <v>6</v>
      </c>
      <c r="C21" s="14" t="s">
        <v>26</v>
      </c>
      <c r="D21" s="14" t="s">
        <v>27</v>
      </c>
      <c r="E21" s="14" t="s">
        <v>8</v>
      </c>
      <c r="F21" s="14" t="s">
        <v>28</v>
      </c>
      <c r="G21" s="14" t="s">
        <v>29</v>
      </c>
      <c r="H21" s="14" t="s">
        <v>30</v>
      </c>
      <c r="I21" s="52"/>
      <c r="J21" s="52"/>
      <c r="K21" s="52"/>
      <c r="L21" s="52"/>
      <c r="M21" s="14" t="s">
        <v>30</v>
      </c>
    </row>
    <row r="22" spans="1:13" ht="24.75" customHeight="1">
      <c r="A22" s="15" t="s">
        <v>31</v>
      </c>
      <c r="B22" s="15">
        <v>2</v>
      </c>
      <c r="C22" s="15">
        <v>3</v>
      </c>
      <c r="D22" s="16">
        <v>4</v>
      </c>
      <c r="E22" s="16">
        <v>5</v>
      </c>
      <c r="F22" s="16" t="s">
        <v>32</v>
      </c>
      <c r="G22" s="16">
        <v>7</v>
      </c>
      <c r="H22" s="15">
        <v>8</v>
      </c>
      <c r="I22" s="53"/>
      <c r="J22" s="53"/>
      <c r="K22" s="53"/>
      <c r="L22" s="53"/>
      <c r="M22" s="15">
        <v>8</v>
      </c>
    </row>
    <row r="23" spans="1:13" ht="19.5" customHeight="1">
      <c r="A23" s="3"/>
      <c r="B23" s="17" t="s">
        <v>33</v>
      </c>
      <c r="C23" s="3"/>
      <c r="D23" s="18"/>
      <c r="E23" s="18"/>
      <c r="F23" s="18"/>
      <c r="G23" s="18"/>
      <c r="H23" s="19">
        <f>_GoBack</f>
        <v>38410974.369999997</v>
      </c>
      <c r="I23" s="54"/>
      <c r="J23" s="54"/>
      <c r="K23" s="54"/>
      <c r="L23" s="54"/>
      <c r="M23" s="19">
        <f>_GoBack</f>
        <v>38410974.369999997</v>
      </c>
    </row>
    <row r="24" spans="1:13" ht="58.5" customHeight="1">
      <c r="A24" s="8">
        <v>1</v>
      </c>
      <c r="B24" s="17" t="s">
        <v>34</v>
      </c>
      <c r="C24" s="20">
        <v>992</v>
      </c>
      <c r="D24" s="18"/>
      <c r="E24" s="18"/>
      <c r="F24" s="18"/>
      <c r="G24" s="18"/>
      <c r="H24" s="10">
        <f>H25+H97+H103+H122+H136+H160+H166+H188+H193</f>
        <v>38410974.369999997</v>
      </c>
      <c r="I24" s="48"/>
      <c r="J24" s="48"/>
      <c r="K24" s="48"/>
      <c r="L24" s="48"/>
      <c r="M24" s="10">
        <f>M25+M97+M103+M122+M136+M160+M166+M188+M193</f>
        <v>38410974.369999997</v>
      </c>
    </row>
    <row r="25" spans="1:13" ht="21" customHeight="1">
      <c r="A25" s="3"/>
      <c r="B25" s="17" t="s">
        <v>7</v>
      </c>
      <c r="C25" s="21">
        <v>992</v>
      </c>
      <c r="D25" s="22" t="s">
        <v>177</v>
      </c>
      <c r="E25" s="22" t="s">
        <v>178</v>
      </c>
      <c r="F25" s="18"/>
      <c r="G25" s="18"/>
      <c r="H25" s="19">
        <f>H26+H31+H46+H58+H63</f>
        <v>10194553.75</v>
      </c>
      <c r="I25" s="54"/>
      <c r="J25" s="54"/>
      <c r="K25" s="54"/>
      <c r="L25" s="54"/>
      <c r="M25" s="19">
        <f>M26+M31+M46+M58+M63</f>
        <v>10053193</v>
      </c>
    </row>
    <row r="26" spans="1:13" ht="75.75" customHeight="1">
      <c r="A26" s="8"/>
      <c r="B26" s="17" t="s">
        <v>181</v>
      </c>
      <c r="C26" s="20">
        <v>992</v>
      </c>
      <c r="D26" s="23" t="s">
        <v>177</v>
      </c>
      <c r="E26" s="23" t="s">
        <v>179</v>
      </c>
      <c r="F26" s="18"/>
      <c r="G26" s="18"/>
      <c r="H26" s="24">
        <f>H27</f>
        <v>757335</v>
      </c>
      <c r="I26" s="55"/>
      <c r="J26" s="55"/>
      <c r="K26" s="55"/>
      <c r="L26" s="55"/>
      <c r="M26" s="24">
        <f>M27</f>
        <v>757335</v>
      </c>
    </row>
    <row r="27" spans="1:13" ht="58.5" customHeight="1">
      <c r="A27" s="8"/>
      <c r="B27" s="1" t="s">
        <v>35</v>
      </c>
      <c r="C27" s="18">
        <v>992</v>
      </c>
      <c r="D27" s="25" t="s">
        <v>177</v>
      </c>
      <c r="E27" s="25" t="s">
        <v>179</v>
      </c>
      <c r="F27" s="26" t="s">
        <v>36</v>
      </c>
      <c r="G27" s="18"/>
      <c r="H27" s="63">
        <f>H28</f>
        <v>757335</v>
      </c>
      <c r="I27" s="56"/>
      <c r="J27" s="56"/>
      <c r="K27" s="56"/>
      <c r="L27" s="56"/>
      <c r="M27" s="63">
        <f>M28</f>
        <v>757335</v>
      </c>
    </row>
    <row r="28" spans="1:13" ht="39.75" customHeight="1">
      <c r="A28" s="8"/>
      <c r="B28" s="1" t="s">
        <v>182</v>
      </c>
      <c r="C28" s="18">
        <v>992</v>
      </c>
      <c r="D28" s="25" t="s">
        <v>177</v>
      </c>
      <c r="E28" s="25" t="s">
        <v>179</v>
      </c>
      <c r="F28" s="26" t="s">
        <v>37</v>
      </c>
      <c r="G28" s="18"/>
      <c r="H28" s="64">
        <f>H29</f>
        <v>757335</v>
      </c>
      <c r="I28" s="56"/>
      <c r="J28" s="56"/>
      <c r="K28" s="56"/>
      <c r="L28" s="56"/>
      <c r="M28" s="64">
        <f>M29</f>
        <v>757335</v>
      </c>
    </row>
    <row r="29" spans="1:13" ht="39.75" customHeight="1">
      <c r="A29" s="8"/>
      <c r="B29" s="1" t="s">
        <v>44</v>
      </c>
      <c r="C29" s="18">
        <v>992</v>
      </c>
      <c r="D29" s="25" t="s">
        <v>177</v>
      </c>
      <c r="E29" s="25" t="s">
        <v>179</v>
      </c>
      <c r="F29" s="26" t="s">
        <v>38</v>
      </c>
      <c r="G29" s="18"/>
      <c r="H29" s="63">
        <f>H30</f>
        <v>757335</v>
      </c>
      <c r="I29" s="56"/>
      <c r="J29" s="56"/>
      <c r="K29" s="56"/>
      <c r="L29" s="56"/>
      <c r="M29" s="63">
        <f>M30</f>
        <v>757335</v>
      </c>
    </row>
    <row r="30" spans="1:13" ht="117" customHeight="1">
      <c r="A30" s="8"/>
      <c r="B30" s="1" t="s">
        <v>39</v>
      </c>
      <c r="C30" s="18">
        <v>992</v>
      </c>
      <c r="D30" s="25" t="s">
        <v>177</v>
      </c>
      <c r="E30" s="25" t="s">
        <v>179</v>
      </c>
      <c r="F30" s="26" t="s">
        <v>38</v>
      </c>
      <c r="G30" s="27">
        <v>100</v>
      </c>
      <c r="H30" s="63">
        <v>757335</v>
      </c>
      <c r="I30" s="56"/>
      <c r="J30" s="56"/>
      <c r="K30" s="56"/>
      <c r="L30" s="56"/>
      <c r="M30" s="63">
        <v>757335</v>
      </c>
    </row>
    <row r="31" spans="1:13" ht="117" customHeight="1">
      <c r="A31" s="8"/>
      <c r="B31" s="17" t="s">
        <v>184</v>
      </c>
      <c r="C31" s="20">
        <v>992</v>
      </c>
      <c r="D31" s="22" t="s">
        <v>177</v>
      </c>
      <c r="E31" s="22" t="s">
        <v>183</v>
      </c>
      <c r="F31" s="27"/>
      <c r="G31" s="27"/>
      <c r="H31" s="29">
        <f>H32+H39</f>
        <v>5160549</v>
      </c>
      <c r="I31" s="55"/>
      <c r="J31" s="55"/>
      <c r="K31" s="55"/>
      <c r="L31" s="55"/>
      <c r="M31" s="29">
        <f>M32+M39</f>
        <v>5160549</v>
      </c>
    </row>
    <row r="32" spans="1:13" ht="130.5" customHeight="1">
      <c r="A32" s="3"/>
      <c r="B32" s="17" t="s">
        <v>40</v>
      </c>
      <c r="C32" s="20">
        <v>992</v>
      </c>
      <c r="D32" s="22" t="s">
        <v>177</v>
      </c>
      <c r="E32" s="22" t="s">
        <v>183</v>
      </c>
      <c r="F32" s="21" t="s">
        <v>41</v>
      </c>
      <c r="G32" s="28"/>
      <c r="H32" s="29">
        <f>H33+H37</f>
        <v>5093749</v>
      </c>
      <c r="I32" s="55"/>
      <c r="J32" s="55"/>
      <c r="K32" s="55"/>
      <c r="L32" s="55"/>
      <c r="M32" s="29">
        <f>M33+M37</f>
        <v>5093749</v>
      </c>
    </row>
    <row r="33" spans="1:13" ht="59.25" customHeight="1">
      <c r="A33" s="3"/>
      <c r="B33" s="1" t="s">
        <v>42</v>
      </c>
      <c r="C33" s="3">
        <v>992</v>
      </c>
      <c r="D33" s="4" t="s">
        <v>177</v>
      </c>
      <c r="E33" s="4" t="s">
        <v>183</v>
      </c>
      <c r="F33" s="5" t="s">
        <v>43</v>
      </c>
      <c r="G33" s="5"/>
      <c r="H33" s="7">
        <f>H34</f>
        <v>4768749</v>
      </c>
      <c r="I33" s="48"/>
      <c r="J33" s="48"/>
      <c r="K33" s="48"/>
      <c r="L33" s="48"/>
      <c r="M33" s="7">
        <f>M34</f>
        <v>4768749</v>
      </c>
    </row>
    <row r="34" spans="1:13" ht="39" customHeight="1">
      <c r="A34" s="3"/>
      <c r="B34" s="1" t="s">
        <v>44</v>
      </c>
      <c r="C34" s="3">
        <v>992</v>
      </c>
      <c r="D34" s="4" t="s">
        <v>177</v>
      </c>
      <c r="E34" s="4" t="s">
        <v>183</v>
      </c>
      <c r="F34" s="5" t="s">
        <v>45</v>
      </c>
      <c r="G34" s="5"/>
      <c r="H34" s="10">
        <f>H35+H36</f>
        <v>4768749</v>
      </c>
      <c r="I34" s="48"/>
      <c r="J34" s="48"/>
      <c r="K34" s="48"/>
      <c r="L34" s="48"/>
      <c r="M34" s="10">
        <f>M35+M36</f>
        <v>4768749</v>
      </c>
    </row>
    <row r="35" spans="1:13" ht="116.25" customHeight="1">
      <c r="A35" s="3"/>
      <c r="B35" s="1" t="s">
        <v>39</v>
      </c>
      <c r="C35" s="3">
        <v>992</v>
      </c>
      <c r="D35" s="4" t="s">
        <v>177</v>
      </c>
      <c r="E35" s="4" t="s">
        <v>183</v>
      </c>
      <c r="F35" s="5" t="s">
        <v>45</v>
      </c>
      <c r="G35" s="5">
        <v>100</v>
      </c>
      <c r="H35" s="7">
        <v>4721549</v>
      </c>
      <c r="I35" s="48"/>
      <c r="J35" s="48"/>
      <c r="K35" s="48"/>
      <c r="L35" s="48"/>
      <c r="M35" s="7">
        <v>4721549</v>
      </c>
    </row>
    <row r="36" spans="1:13" ht="24.75" customHeight="1">
      <c r="A36" s="3"/>
      <c r="B36" s="1" t="s">
        <v>46</v>
      </c>
      <c r="C36" s="3">
        <v>992</v>
      </c>
      <c r="D36" s="2" t="s">
        <v>177</v>
      </c>
      <c r="E36" s="2" t="s">
        <v>183</v>
      </c>
      <c r="F36" s="3" t="s">
        <v>45</v>
      </c>
      <c r="G36" s="3">
        <v>800</v>
      </c>
      <c r="H36" s="10">
        <v>47200</v>
      </c>
      <c r="I36" s="48"/>
      <c r="J36" s="48"/>
      <c r="K36" s="48"/>
      <c r="L36" s="48"/>
      <c r="M36" s="10">
        <v>47200</v>
      </c>
    </row>
    <row r="37" spans="1:13" ht="41.65" customHeight="1">
      <c r="A37" s="3"/>
      <c r="B37" s="1" t="s">
        <v>85</v>
      </c>
      <c r="C37" s="3">
        <v>992</v>
      </c>
      <c r="D37" s="4" t="s">
        <v>177</v>
      </c>
      <c r="E37" s="4" t="s">
        <v>183</v>
      </c>
      <c r="F37" s="5" t="s">
        <v>86</v>
      </c>
      <c r="G37" s="5"/>
      <c r="H37" s="7">
        <f>H38</f>
        <v>325000</v>
      </c>
      <c r="I37" s="48"/>
      <c r="J37" s="48"/>
      <c r="K37" s="48"/>
      <c r="L37" s="48"/>
      <c r="M37" s="7">
        <f>M38</f>
        <v>325000</v>
      </c>
    </row>
    <row r="38" spans="1:13" ht="24.75" customHeight="1">
      <c r="A38" s="3"/>
      <c r="B38" s="1" t="s">
        <v>46</v>
      </c>
      <c r="C38" s="3">
        <v>992</v>
      </c>
      <c r="D38" s="4" t="s">
        <v>177</v>
      </c>
      <c r="E38" s="4" t="s">
        <v>183</v>
      </c>
      <c r="F38" s="5" t="s">
        <v>86</v>
      </c>
      <c r="G38" s="5">
        <v>800</v>
      </c>
      <c r="H38" s="7">
        <v>325000</v>
      </c>
      <c r="I38" s="48"/>
      <c r="J38" s="48"/>
      <c r="K38" s="48"/>
      <c r="L38" s="48"/>
      <c r="M38" s="7">
        <v>325000</v>
      </c>
    </row>
    <row r="39" spans="1:13" ht="57.75" customHeight="1">
      <c r="A39" s="3"/>
      <c r="B39" s="17" t="s">
        <v>47</v>
      </c>
      <c r="C39" s="8">
        <v>992</v>
      </c>
      <c r="D39" s="30" t="s">
        <v>177</v>
      </c>
      <c r="E39" s="30" t="s">
        <v>183</v>
      </c>
      <c r="F39" s="31" t="s">
        <v>48</v>
      </c>
      <c r="G39" s="31"/>
      <c r="H39" s="32">
        <f>H40+H43</f>
        <v>66800</v>
      </c>
      <c r="I39" s="54"/>
      <c r="J39" s="54"/>
      <c r="K39" s="54"/>
      <c r="L39" s="54"/>
      <c r="M39" s="32">
        <f>M40+M43</f>
        <v>66800</v>
      </c>
    </row>
    <row r="40" spans="1:13" ht="26.25" customHeight="1">
      <c r="A40" s="3"/>
      <c r="B40" s="17" t="s">
        <v>49</v>
      </c>
      <c r="C40" s="8">
        <v>992</v>
      </c>
      <c r="D40" s="9" t="s">
        <v>177</v>
      </c>
      <c r="E40" s="9" t="s">
        <v>183</v>
      </c>
      <c r="F40" s="8" t="s">
        <v>50</v>
      </c>
      <c r="G40" s="8"/>
      <c r="H40" s="19">
        <f>H41</f>
        <v>3800</v>
      </c>
      <c r="I40" s="54"/>
      <c r="J40" s="54"/>
      <c r="K40" s="54"/>
      <c r="L40" s="54"/>
      <c r="M40" s="19">
        <f>M41</f>
        <v>3800</v>
      </c>
    </row>
    <row r="41" spans="1:13" ht="57.75" customHeight="1">
      <c r="A41" s="3"/>
      <c r="B41" s="1" t="s">
        <v>51</v>
      </c>
      <c r="C41" s="3">
        <v>992</v>
      </c>
      <c r="D41" s="4" t="s">
        <v>177</v>
      </c>
      <c r="E41" s="4" t="s">
        <v>183</v>
      </c>
      <c r="F41" s="5" t="s">
        <v>52</v>
      </c>
      <c r="G41" s="5"/>
      <c r="H41" s="7">
        <f>H42</f>
        <v>3800</v>
      </c>
      <c r="I41" s="48"/>
      <c r="J41" s="48"/>
      <c r="K41" s="48"/>
      <c r="L41" s="48"/>
      <c r="M41" s="7">
        <f>M42</f>
        <v>3800</v>
      </c>
    </row>
    <row r="42" spans="1:13" ht="42" customHeight="1">
      <c r="A42" s="3"/>
      <c r="B42" s="1" t="s">
        <v>53</v>
      </c>
      <c r="C42" s="3">
        <v>992</v>
      </c>
      <c r="D42" s="4" t="s">
        <v>177</v>
      </c>
      <c r="E42" s="4" t="s">
        <v>183</v>
      </c>
      <c r="F42" s="5" t="s">
        <v>52</v>
      </c>
      <c r="G42" s="5">
        <v>200</v>
      </c>
      <c r="H42" s="7">
        <v>3800</v>
      </c>
      <c r="I42" s="48"/>
      <c r="J42" s="48"/>
      <c r="K42" s="48"/>
      <c r="L42" s="48"/>
      <c r="M42" s="7">
        <v>3800</v>
      </c>
    </row>
    <row r="43" spans="1:13" ht="79.5" customHeight="1">
      <c r="A43" s="3"/>
      <c r="B43" s="17" t="s">
        <v>54</v>
      </c>
      <c r="C43" s="8">
        <v>992</v>
      </c>
      <c r="D43" s="30" t="s">
        <v>177</v>
      </c>
      <c r="E43" s="30" t="s">
        <v>183</v>
      </c>
      <c r="F43" s="31" t="s">
        <v>55</v>
      </c>
      <c r="G43" s="31"/>
      <c r="H43" s="32">
        <f>H44</f>
        <v>63000</v>
      </c>
      <c r="I43" s="54"/>
      <c r="J43" s="54"/>
      <c r="K43" s="54"/>
      <c r="L43" s="54"/>
      <c r="M43" s="32">
        <f>M44</f>
        <v>63000</v>
      </c>
    </row>
    <row r="44" spans="1:13" ht="60" customHeight="1">
      <c r="A44" s="3"/>
      <c r="B44" s="1" t="s">
        <v>56</v>
      </c>
      <c r="C44" s="3">
        <v>992</v>
      </c>
      <c r="D44" s="4" t="s">
        <v>177</v>
      </c>
      <c r="E44" s="4" t="s">
        <v>183</v>
      </c>
      <c r="F44" s="5" t="s">
        <v>57</v>
      </c>
      <c r="G44" s="5"/>
      <c r="H44" s="7">
        <f>H45</f>
        <v>63000</v>
      </c>
      <c r="I44" s="48"/>
      <c r="J44" s="48"/>
      <c r="K44" s="48"/>
      <c r="L44" s="48"/>
      <c r="M44" s="7">
        <f>M45</f>
        <v>63000</v>
      </c>
    </row>
    <row r="45" spans="1:13" ht="24.75" customHeight="1">
      <c r="A45" s="3"/>
      <c r="B45" s="1" t="s">
        <v>58</v>
      </c>
      <c r="C45" s="3">
        <v>992</v>
      </c>
      <c r="D45" s="4" t="s">
        <v>177</v>
      </c>
      <c r="E45" s="4" t="s">
        <v>183</v>
      </c>
      <c r="F45" s="5" t="s">
        <v>57</v>
      </c>
      <c r="G45" s="5">
        <v>500</v>
      </c>
      <c r="H45" s="7">
        <v>63000</v>
      </c>
      <c r="I45" s="48"/>
      <c r="J45" s="48"/>
      <c r="K45" s="48"/>
      <c r="L45" s="48"/>
      <c r="M45" s="7">
        <v>63000</v>
      </c>
    </row>
    <row r="46" spans="1:13" ht="79.5" customHeight="1">
      <c r="A46" s="3"/>
      <c r="B46" s="17" t="s">
        <v>188</v>
      </c>
      <c r="C46" s="2">
        <v>992</v>
      </c>
      <c r="D46" s="33" t="s">
        <v>177</v>
      </c>
      <c r="E46" s="33" t="s">
        <v>185</v>
      </c>
      <c r="F46" s="34"/>
      <c r="G46" s="34"/>
      <c r="H46" s="32">
        <f>H47+H54</f>
        <v>147000</v>
      </c>
      <c r="I46" s="54"/>
      <c r="J46" s="54"/>
      <c r="K46" s="54"/>
      <c r="L46" s="54"/>
      <c r="M46" s="32">
        <f>M47+M54</f>
        <v>147000</v>
      </c>
    </row>
    <row r="47" spans="1:13" ht="61.5" customHeight="1">
      <c r="A47" s="3"/>
      <c r="B47" s="17" t="s">
        <v>186</v>
      </c>
      <c r="C47" s="9">
        <v>992</v>
      </c>
      <c r="D47" s="33" t="s">
        <v>177</v>
      </c>
      <c r="E47" s="33" t="s">
        <v>185</v>
      </c>
      <c r="F47" s="33" t="s">
        <v>59</v>
      </c>
      <c r="G47" s="33"/>
      <c r="H47" s="32">
        <f>H48+H51</f>
        <v>81000</v>
      </c>
      <c r="I47" s="54"/>
      <c r="J47" s="54"/>
      <c r="K47" s="54"/>
      <c r="L47" s="54"/>
      <c r="M47" s="32">
        <f>M48+M51</f>
        <v>81000</v>
      </c>
    </row>
    <row r="48" spans="1:13" ht="39" customHeight="1">
      <c r="A48" s="3"/>
      <c r="B48" s="1" t="s">
        <v>187</v>
      </c>
      <c r="C48" s="2">
        <v>992</v>
      </c>
      <c r="D48" s="34" t="s">
        <v>177</v>
      </c>
      <c r="E48" s="34" t="s">
        <v>185</v>
      </c>
      <c r="F48" s="34" t="s">
        <v>60</v>
      </c>
      <c r="G48" s="34"/>
      <c r="H48" s="7">
        <f>H49</f>
        <v>16200</v>
      </c>
      <c r="I48" s="48"/>
      <c r="J48" s="48"/>
      <c r="K48" s="48"/>
      <c r="L48" s="48"/>
      <c r="M48" s="7">
        <f>M49</f>
        <v>16200</v>
      </c>
    </row>
    <row r="49" spans="1:13" ht="63" customHeight="1">
      <c r="A49" s="3"/>
      <c r="B49" s="1" t="s">
        <v>56</v>
      </c>
      <c r="C49" s="2">
        <v>992</v>
      </c>
      <c r="D49" s="34" t="s">
        <v>177</v>
      </c>
      <c r="E49" s="34" t="s">
        <v>185</v>
      </c>
      <c r="F49" s="34" t="s">
        <v>61</v>
      </c>
      <c r="G49" s="34"/>
      <c r="H49" s="7">
        <f>H50</f>
        <v>16200</v>
      </c>
      <c r="I49" s="48"/>
      <c r="J49" s="48"/>
      <c r="K49" s="48"/>
      <c r="L49" s="48"/>
      <c r="M49" s="7">
        <f>M50</f>
        <v>16200</v>
      </c>
    </row>
    <row r="50" spans="1:13" ht="24" customHeight="1">
      <c r="A50" s="3"/>
      <c r="B50" s="1" t="s">
        <v>58</v>
      </c>
      <c r="C50" s="2">
        <v>992</v>
      </c>
      <c r="D50" s="34" t="s">
        <v>177</v>
      </c>
      <c r="E50" s="34" t="s">
        <v>185</v>
      </c>
      <c r="F50" s="34" t="s">
        <v>61</v>
      </c>
      <c r="G50" s="35">
        <v>500</v>
      </c>
      <c r="H50" s="7">
        <v>16200</v>
      </c>
      <c r="I50" s="48"/>
      <c r="J50" s="48"/>
      <c r="K50" s="48"/>
      <c r="L50" s="48"/>
      <c r="M50" s="7">
        <v>16200</v>
      </c>
    </row>
    <row r="51" spans="1:13" ht="38.25" customHeight="1">
      <c r="A51" s="3"/>
      <c r="B51" s="1" t="s">
        <v>62</v>
      </c>
      <c r="C51" s="2">
        <v>992</v>
      </c>
      <c r="D51" s="34" t="s">
        <v>177</v>
      </c>
      <c r="E51" s="34" t="s">
        <v>185</v>
      </c>
      <c r="F51" s="34" t="s">
        <v>63</v>
      </c>
      <c r="G51" s="35"/>
      <c r="H51" s="7">
        <f>H52</f>
        <v>64800</v>
      </c>
      <c r="I51" s="48"/>
      <c r="J51" s="48"/>
      <c r="K51" s="48"/>
      <c r="L51" s="48"/>
      <c r="M51" s="7">
        <f>M52</f>
        <v>64800</v>
      </c>
    </row>
    <row r="52" spans="1:13" ht="57.75" customHeight="1">
      <c r="A52" s="3"/>
      <c r="B52" s="1" t="s">
        <v>56</v>
      </c>
      <c r="C52" s="2"/>
      <c r="D52" s="34" t="s">
        <v>177</v>
      </c>
      <c r="E52" s="34" t="s">
        <v>185</v>
      </c>
      <c r="F52" s="34" t="s">
        <v>64</v>
      </c>
      <c r="G52" s="35"/>
      <c r="H52" s="7">
        <f>H53</f>
        <v>64800</v>
      </c>
      <c r="I52" s="48"/>
      <c r="J52" s="48"/>
      <c r="K52" s="48"/>
      <c r="L52" s="48"/>
      <c r="M52" s="7">
        <f>M53</f>
        <v>64800</v>
      </c>
    </row>
    <row r="53" spans="1:13" ht="24.75" customHeight="1">
      <c r="A53" s="3"/>
      <c r="B53" s="1" t="s">
        <v>58</v>
      </c>
      <c r="C53" s="2">
        <v>992</v>
      </c>
      <c r="D53" s="36" t="s">
        <v>177</v>
      </c>
      <c r="E53" s="36" t="s">
        <v>185</v>
      </c>
      <c r="F53" s="36" t="s">
        <v>64</v>
      </c>
      <c r="G53" s="37">
        <v>500</v>
      </c>
      <c r="H53" s="10">
        <v>64800</v>
      </c>
      <c r="I53" s="48"/>
      <c r="J53" s="48"/>
      <c r="K53" s="48"/>
      <c r="L53" s="48"/>
      <c r="M53" s="10">
        <v>64800</v>
      </c>
    </row>
    <row r="54" spans="1:13" ht="78.75" customHeight="1">
      <c r="A54" s="3"/>
      <c r="B54" s="17" t="s">
        <v>9</v>
      </c>
      <c r="C54" s="9">
        <v>992</v>
      </c>
      <c r="D54" s="33" t="s">
        <v>177</v>
      </c>
      <c r="E54" s="33" t="s">
        <v>185</v>
      </c>
      <c r="F54" s="33" t="s">
        <v>65</v>
      </c>
      <c r="G54" s="33"/>
      <c r="H54" s="32">
        <f>H55</f>
        <v>66000</v>
      </c>
      <c r="I54" s="54"/>
      <c r="J54" s="54"/>
      <c r="K54" s="54"/>
      <c r="L54" s="54"/>
      <c r="M54" s="32">
        <f>M55</f>
        <v>66000</v>
      </c>
    </row>
    <row r="55" spans="1:13" ht="77.25" customHeight="1">
      <c r="A55" s="3"/>
      <c r="B55" s="1" t="s">
        <v>66</v>
      </c>
      <c r="C55" s="2">
        <v>992</v>
      </c>
      <c r="D55" s="34" t="s">
        <v>177</v>
      </c>
      <c r="E55" s="34" t="s">
        <v>185</v>
      </c>
      <c r="F55" s="34" t="s">
        <v>67</v>
      </c>
      <c r="G55" s="34"/>
      <c r="H55" s="7">
        <f>H56</f>
        <v>66000</v>
      </c>
      <c r="I55" s="48"/>
      <c r="J55" s="48"/>
      <c r="K55" s="48"/>
      <c r="L55" s="48"/>
      <c r="M55" s="7">
        <f>M56</f>
        <v>66000</v>
      </c>
    </row>
    <row r="56" spans="1:13" ht="60" customHeight="1">
      <c r="A56" s="3"/>
      <c r="B56" s="1" t="s">
        <v>56</v>
      </c>
      <c r="C56" s="2">
        <v>992</v>
      </c>
      <c r="D56" s="34" t="s">
        <v>177</v>
      </c>
      <c r="E56" s="34" t="s">
        <v>185</v>
      </c>
      <c r="F56" s="34" t="s">
        <v>68</v>
      </c>
      <c r="G56" s="34"/>
      <c r="H56" s="7">
        <f>H57</f>
        <v>66000</v>
      </c>
      <c r="I56" s="48"/>
      <c r="J56" s="48"/>
      <c r="K56" s="48"/>
      <c r="L56" s="48"/>
      <c r="M56" s="7">
        <f>M57</f>
        <v>66000</v>
      </c>
    </row>
    <row r="57" spans="1:13" ht="24.75" customHeight="1">
      <c r="A57" s="3"/>
      <c r="B57" s="1" t="s">
        <v>58</v>
      </c>
      <c r="C57" s="2">
        <v>992</v>
      </c>
      <c r="D57" s="34" t="s">
        <v>177</v>
      </c>
      <c r="E57" s="34" t="s">
        <v>185</v>
      </c>
      <c r="F57" s="34" t="s">
        <v>68</v>
      </c>
      <c r="G57" s="35">
        <v>500</v>
      </c>
      <c r="H57" s="7">
        <v>66000</v>
      </c>
      <c r="I57" s="48"/>
      <c r="J57" s="48"/>
      <c r="K57" s="48"/>
      <c r="L57" s="48"/>
      <c r="M57" s="7">
        <v>66000</v>
      </c>
    </row>
    <row r="58" spans="1:13" ht="24.75" customHeight="1">
      <c r="A58" s="3"/>
      <c r="B58" s="17" t="s">
        <v>10</v>
      </c>
      <c r="C58" s="8">
        <v>992</v>
      </c>
      <c r="D58" s="9" t="s">
        <v>177</v>
      </c>
      <c r="E58" s="9">
        <v>11</v>
      </c>
      <c r="F58" s="3"/>
      <c r="G58" s="3"/>
      <c r="H58" s="19">
        <f>H59</f>
        <v>20000</v>
      </c>
      <c r="I58" s="54"/>
      <c r="J58" s="54"/>
      <c r="K58" s="54"/>
      <c r="L58" s="54"/>
      <c r="M58" s="19">
        <f>M59</f>
        <v>20000</v>
      </c>
    </row>
    <row r="59" spans="1:13" ht="58.5" customHeight="1">
      <c r="A59" s="3"/>
      <c r="B59" s="1" t="s">
        <v>47</v>
      </c>
      <c r="C59" s="3">
        <v>992</v>
      </c>
      <c r="D59" s="4" t="s">
        <v>177</v>
      </c>
      <c r="E59" s="4">
        <v>11</v>
      </c>
      <c r="F59" s="5" t="s">
        <v>48</v>
      </c>
      <c r="G59" s="5"/>
      <c r="H59" s="7">
        <f>H60</f>
        <v>20000</v>
      </c>
      <c r="I59" s="48"/>
      <c r="J59" s="48"/>
      <c r="K59" s="48"/>
      <c r="L59" s="48"/>
      <c r="M59" s="7">
        <f>M60</f>
        <v>20000</v>
      </c>
    </row>
    <row r="60" spans="1:13" ht="41.25" customHeight="1">
      <c r="A60" s="3"/>
      <c r="B60" s="1" t="s">
        <v>69</v>
      </c>
      <c r="C60" s="3">
        <v>992</v>
      </c>
      <c r="D60" s="4" t="s">
        <v>177</v>
      </c>
      <c r="E60" s="4">
        <v>11</v>
      </c>
      <c r="F60" s="5" t="s">
        <v>70</v>
      </c>
      <c r="G60" s="5"/>
      <c r="H60" s="7">
        <f>H61</f>
        <v>20000</v>
      </c>
      <c r="I60" s="48"/>
      <c r="J60" s="48"/>
      <c r="K60" s="48"/>
      <c r="L60" s="48"/>
      <c r="M60" s="7">
        <f>M61</f>
        <v>20000</v>
      </c>
    </row>
    <row r="61" spans="1:13" ht="41.25" customHeight="1">
      <c r="A61" s="3"/>
      <c r="B61" s="1" t="s">
        <v>190</v>
      </c>
      <c r="C61" s="3">
        <v>992</v>
      </c>
      <c r="D61" s="4" t="s">
        <v>177</v>
      </c>
      <c r="E61" s="4">
        <v>11</v>
      </c>
      <c r="F61" s="5" t="s">
        <v>71</v>
      </c>
      <c r="G61" s="5"/>
      <c r="H61" s="7">
        <f>H62</f>
        <v>20000</v>
      </c>
      <c r="I61" s="48"/>
      <c r="J61" s="48"/>
      <c r="K61" s="48"/>
      <c r="L61" s="48"/>
      <c r="M61" s="7">
        <f>M62</f>
        <v>20000</v>
      </c>
    </row>
    <row r="62" spans="1:13" ht="24.75" customHeight="1">
      <c r="A62" s="3"/>
      <c r="B62" s="1" t="s">
        <v>46</v>
      </c>
      <c r="C62" s="3">
        <v>992</v>
      </c>
      <c r="D62" s="2" t="s">
        <v>177</v>
      </c>
      <c r="E62" s="2">
        <v>11</v>
      </c>
      <c r="F62" s="3" t="s">
        <v>71</v>
      </c>
      <c r="G62" s="3">
        <v>800</v>
      </c>
      <c r="H62" s="10">
        <v>20000</v>
      </c>
      <c r="I62" s="48"/>
      <c r="J62" s="48"/>
      <c r="K62" s="48"/>
      <c r="L62" s="48"/>
      <c r="M62" s="10">
        <v>20000</v>
      </c>
    </row>
    <row r="63" spans="1:13" ht="21.75" customHeight="1">
      <c r="A63" s="3"/>
      <c r="B63" s="17" t="s">
        <v>11</v>
      </c>
      <c r="C63" s="18">
        <v>992</v>
      </c>
      <c r="D63" s="22" t="s">
        <v>177</v>
      </c>
      <c r="E63" s="22">
        <v>13</v>
      </c>
      <c r="F63" s="27"/>
      <c r="G63" s="27"/>
      <c r="H63" s="29">
        <f>H64+H93</f>
        <v>4109669.75</v>
      </c>
      <c r="I63" s="55"/>
      <c r="J63" s="55"/>
      <c r="K63" s="55"/>
      <c r="L63" s="55"/>
      <c r="M63" s="29">
        <f>M64+M93</f>
        <v>3968309</v>
      </c>
    </row>
    <row r="64" spans="1:13" ht="108" customHeight="1">
      <c r="A64" s="3"/>
      <c r="B64" s="17" t="s">
        <v>40</v>
      </c>
      <c r="C64" s="20">
        <v>992</v>
      </c>
      <c r="D64" s="23" t="s">
        <v>177</v>
      </c>
      <c r="E64" s="23">
        <v>13</v>
      </c>
      <c r="F64" s="20" t="s">
        <v>41</v>
      </c>
      <c r="G64" s="20"/>
      <c r="H64" s="24">
        <f>H65+H68+H74+H80+H83+H88+H71+H77</f>
        <v>3381711.75</v>
      </c>
      <c r="I64" s="55"/>
      <c r="J64" s="55"/>
      <c r="K64" s="55"/>
      <c r="L64" s="55"/>
      <c r="M64" s="24">
        <f>M65+M68+M74+M80+M83+M88+M71+M77</f>
        <v>3240351</v>
      </c>
    </row>
    <row r="65" spans="1:13" ht="39" customHeight="1">
      <c r="A65" s="3"/>
      <c r="B65" s="1" t="s">
        <v>192</v>
      </c>
      <c r="C65" s="18">
        <v>992</v>
      </c>
      <c r="D65" s="38" t="s">
        <v>177</v>
      </c>
      <c r="E65" s="38" t="s">
        <v>191</v>
      </c>
      <c r="F65" s="18" t="s">
        <v>72</v>
      </c>
      <c r="G65" s="27"/>
      <c r="H65" s="63">
        <f>H66</f>
        <v>270856.40000000002</v>
      </c>
      <c r="I65" s="56"/>
      <c r="J65" s="56"/>
      <c r="K65" s="56"/>
      <c r="L65" s="56"/>
      <c r="M65" s="63">
        <f>M66</f>
        <v>369800</v>
      </c>
    </row>
    <row r="66" spans="1:13" ht="58.5" customHeight="1">
      <c r="A66" s="3"/>
      <c r="B66" s="1" t="s">
        <v>193</v>
      </c>
      <c r="C66" s="18">
        <v>992</v>
      </c>
      <c r="D66" s="38" t="s">
        <v>177</v>
      </c>
      <c r="E66" s="38">
        <v>13</v>
      </c>
      <c r="F66" s="18" t="s">
        <v>73</v>
      </c>
      <c r="G66" s="18"/>
      <c r="H66" s="63">
        <f>H67</f>
        <v>270856.40000000002</v>
      </c>
      <c r="I66" s="56"/>
      <c r="J66" s="56"/>
      <c r="K66" s="56"/>
      <c r="L66" s="56"/>
      <c r="M66" s="63">
        <f>M67</f>
        <v>369800</v>
      </c>
    </row>
    <row r="67" spans="1:13" ht="43.5" customHeight="1">
      <c r="A67" s="3"/>
      <c r="B67" s="1" t="s">
        <v>53</v>
      </c>
      <c r="C67" s="3">
        <v>992</v>
      </c>
      <c r="D67" s="25" t="s">
        <v>177</v>
      </c>
      <c r="E67" s="25">
        <v>13</v>
      </c>
      <c r="F67" s="18" t="s">
        <v>73</v>
      </c>
      <c r="G67" s="26">
        <v>200</v>
      </c>
      <c r="H67" s="63">
        <f>M67+J67+I67</f>
        <v>270856.40000000002</v>
      </c>
      <c r="I67" s="65">
        <v>-53943.6</v>
      </c>
      <c r="J67" s="65">
        <v>-45000</v>
      </c>
      <c r="K67" s="56"/>
      <c r="L67" s="56"/>
      <c r="M67" s="63">
        <v>369800</v>
      </c>
    </row>
    <row r="68" spans="1:13" ht="41.25" customHeight="1">
      <c r="A68" s="3"/>
      <c r="B68" s="1" t="s">
        <v>194</v>
      </c>
      <c r="C68" s="3">
        <v>992</v>
      </c>
      <c r="D68" s="4" t="s">
        <v>177</v>
      </c>
      <c r="E68" s="4">
        <v>13</v>
      </c>
      <c r="F68" s="5" t="s">
        <v>74</v>
      </c>
      <c r="G68" s="5"/>
      <c r="H68" s="7">
        <f>H69</f>
        <v>169800</v>
      </c>
      <c r="I68" s="48"/>
      <c r="J68" s="48"/>
      <c r="K68" s="48"/>
      <c r="L68" s="48"/>
      <c r="M68" s="7">
        <f>M69</f>
        <v>169800</v>
      </c>
    </row>
    <row r="69" spans="1:13" ht="58.5" customHeight="1">
      <c r="A69" s="3"/>
      <c r="B69" s="1" t="s">
        <v>195</v>
      </c>
      <c r="C69" s="3">
        <v>992</v>
      </c>
      <c r="D69" s="2" t="s">
        <v>177</v>
      </c>
      <c r="E69" s="2" t="s">
        <v>191</v>
      </c>
      <c r="F69" s="5" t="s">
        <v>75</v>
      </c>
      <c r="G69" s="5"/>
      <c r="H69" s="7">
        <f>H70</f>
        <v>169800</v>
      </c>
      <c r="I69" s="48"/>
      <c r="J69" s="48"/>
      <c r="K69" s="48"/>
      <c r="L69" s="48"/>
      <c r="M69" s="7">
        <f>M70</f>
        <v>169800</v>
      </c>
    </row>
    <row r="70" spans="1:13" ht="41.25" customHeight="1">
      <c r="A70" s="3"/>
      <c r="B70" s="1" t="s">
        <v>53</v>
      </c>
      <c r="C70" s="3">
        <v>992</v>
      </c>
      <c r="D70" s="4" t="s">
        <v>177</v>
      </c>
      <c r="E70" s="4">
        <v>13</v>
      </c>
      <c r="F70" s="5" t="s">
        <v>75</v>
      </c>
      <c r="G70" s="5">
        <v>200</v>
      </c>
      <c r="H70" s="7">
        <v>169800</v>
      </c>
      <c r="I70" s="48"/>
      <c r="J70" s="48"/>
      <c r="K70" s="48"/>
      <c r="L70" s="48"/>
      <c r="M70" s="7">
        <v>169800</v>
      </c>
    </row>
    <row r="71" spans="1:13" ht="41.25" customHeight="1">
      <c r="A71" s="3"/>
      <c r="B71" s="1" t="s">
        <v>221</v>
      </c>
      <c r="C71" s="3">
        <v>992</v>
      </c>
      <c r="D71" s="4" t="s">
        <v>177</v>
      </c>
      <c r="E71" s="4" t="s">
        <v>191</v>
      </c>
      <c r="F71" s="5" t="s">
        <v>222</v>
      </c>
      <c r="G71" s="5"/>
      <c r="H71" s="7">
        <f>H72</f>
        <v>30000</v>
      </c>
      <c r="I71" s="48"/>
      <c r="J71" s="48"/>
      <c r="K71" s="48"/>
      <c r="L71" s="48"/>
      <c r="M71" s="7">
        <f>M72</f>
        <v>30000</v>
      </c>
    </row>
    <row r="72" spans="1:13" ht="86.65" customHeight="1">
      <c r="A72" s="3"/>
      <c r="B72" s="1" t="s">
        <v>224</v>
      </c>
      <c r="C72" s="3">
        <v>992</v>
      </c>
      <c r="D72" s="4" t="s">
        <v>177</v>
      </c>
      <c r="E72" s="4" t="s">
        <v>191</v>
      </c>
      <c r="F72" s="5" t="s">
        <v>223</v>
      </c>
      <c r="G72" s="5"/>
      <c r="H72" s="7">
        <f>H73</f>
        <v>30000</v>
      </c>
      <c r="I72" s="48"/>
      <c r="J72" s="48"/>
      <c r="K72" s="48"/>
      <c r="L72" s="48"/>
      <c r="M72" s="7">
        <f>M73</f>
        <v>30000</v>
      </c>
    </row>
    <row r="73" spans="1:13" ht="41.25" customHeight="1">
      <c r="A73" s="3"/>
      <c r="B73" s="1" t="s">
        <v>53</v>
      </c>
      <c r="C73" s="3">
        <v>992</v>
      </c>
      <c r="D73" s="4" t="s">
        <v>177</v>
      </c>
      <c r="E73" s="4" t="s">
        <v>191</v>
      </c>
      <c r="F73" s="5" t="s">
        <v>223</v>
      </c>
      <c r="G73" s="5">
        <v>200</v>
      </c>
      <c r="H73" s="7">
        <v>30000</v>
      </c>
      <c r="I73" s="48"/>
      <c r="J73" s="48"/>
      <c r="K73" s="48"/>
      <c r="L73" s="48"/>
      <c r="M73" s="7">
        <v>30000</v>
      </c>
    </row>
    <row r="74" spans="1:13" ht="60.75" customHeight="1">
      <c r="A74" s="3"/>
      <c r="B74" s="1" t="s">
        <v>76</v>
      </c>
      <c r="C74" s="3">
        <v>992</v>
      </c>
      <c r="D74" s="2" t="s">
        <v>177</v>
      </c>
      <c r="E74" s="2">
        <v>13</v>
      </c>
      <c r="F74" s="3" t="s">
        <v>77</v>
      </c>
      <c r="G74" s="3"/>
      <c r="H74" s="10">
        <f>H75</f>
        <v>168707</v>
      </c>
      <c r="I74" s="48"/>
      <c r="J74" s="48"/>
      <c r="K74" s="48"/>
      <c r="L74" s="48"/>
      <c r="M74" s="10">
        <f>M75</f>
        <v>168707</v>
      </c>
    </row>
    <row r="75" spans="1:13" ht="100.5" customHeight="1">
      <c r="A75" s="3"/>
      <c r="B75" s="1" t="s">
        <v>78</v>
      </c>
      <c r="C75" s="3">
        <v>992</v>
      </c>
      <c r="D75" s="2" t="s">
        <v>177</v>
      </c>
      <c r="E75" s="2">
        <v>13</v>
      </c>
      <c r="F75" s="3" t="s">
        <v>79</v>
      </c>
      <c r="G75" s="3"/>
      <c r="H75" s="10">
        <f>H76</f>
        <v>168707</v>
      </c>
      <c r="I75" s="48"/>
      <c r="J75" s="48"/>
      <c r="K75" s="48"/>
      <c r="L75" s="48"/>
      <c r="M75" s="10">
        <f>M76</f>
        <v>168707</v>
      </c>
    </row>
    <row r="76" spans="1:13" ht="40.5" customHeight="1">
      <c r="A76" s="3"/>
      <c r="B76" s="1" t="s">
        <v>53</v>
      </c>
      <c r="C76" s="3">
        <v>992</v>
      </c>
      <c r="D76" s="2" t="s">
        <v>177</v>
      </c>
      <c r="E76" s="2">
        <v>13</v>
      </c>
      <c r="F76" s="3" t="s">
        <v>79</v>
      </c>
      <c r="G76" s="3">
        <v>200</v>
      </c>
      <c r="H76" s="10">
        <v>168707</v>
      </c>
      <c r="I76" s="48"/>
      <c r="J76" s="48"/>
      <c r="K76" s="48"/>
      <c r="L76" s="48"/>
      <c r="M76" s="10">
        <v>168707</v>
      </c>
    </row>
    <row r="77" spans="1:13" ht="40.5" customHeight="1">
      <c r="A77" s="3"/>
      <c r="B77" s="1" t="s">
        <v>93</v>
      </c>
      <c r="C77" s="3">
        <v>992</v>
      </c>
      <c r="D77" s="2" t="s">
        <v>177</v>
      </c>
      <c r="E77" s="2" t="s">
        <v>191</v>
      </c>
      <c r="F77" s="3" t="s">
        <v>225</v>
      </c>
      <c r="G77" s="3"/>
      <c r="H77" s="10">
        <f>H78</f>
        <v>5000</v>
      </c>
      <c r="I77" s="48"/>
      <c r="J77" s="48"/>
      <c r="K77" s="48"/>
      <c r="L77" s="48"/>
      <c r="M77" s="10">
        <f>M78</f>
        <v>5000</v>
      </c>
    </row>
    <row r="78" spans="1:13" ht="40.5" customHeight="1">
      <c r="A78" s="3"/>
      <c r="B78" s="1" t="s">
        <v>226</v>
      </c>
      <c r="C78" s="3">
        <v>992</v>
      </c>
      <c r="D78" s="2" t="s">
        <v>177</v>
      </c>
      <c r="E78" s="2" t="s">
        <v>191</v>
      </c>
      <c r="F78" s="3" t="s">
        <v>227</v>
      </c>
      <c r="G78" s="3"/>
      <c r="H78" s="10">
        <f>H79</f>
        <v>5000</v>
      </c>
      <c r="I78" s="48"/>
      <c r="J78" s="48"/>
      <c r="K78" s="48"/>
      <c r="L78" s="48"/>
      <c r="M78" s="10">
        <f>M79</f>
        <v>5000</v>
      </c>
    </row>
    <row r="79" spans="1:13" ht="40.5" customHeight="1">
      <c r="A79" s="3"/>
      <c r="B79" s="1" t="s">
        <v>53</v>
      </c>
      <c r="C79" s="3">
        <v>992</v>
      </c>
      <c r="D79" s="2" t="s">
        <v>177</v>
      </c>
      <c r="E79" s="2" t="s">
        <v>191</v>
      </c>
      <c r="F79" s="3" t="s">
        <v>227</v>
      </c>
      <c r="G79" s="3">
        <v>200</v>
      </c>
      <c r="H79" s="10">
        <v>5000</v>
      </c>
      <c r="I79" s="48"/>
      <c r="J79" s="48"/>
      <c r="K79" s="48"/>
      <c r="L79" s="48"/>
      <c r="M79" s="10">
        <v>5000</v>
      </c>
    </row>
    <row r="80" spans="1:13" ht="40.5" customHeight="1">
      <c r="A80" s="3"/>
      <c r="B80" s="1" t="s">
        <v>212</v>
      </c>
      <c r="C80" s="3">
        <v>992</v>
      </c>
      <c r="D80" s="2" t="s">
        <v>177</v>
      </c>
      <c r="E80" s="2" t="s">
        <v>191</v>
      </c>
      <c r="F80" s="3" t="s">
        <v>213</v>
      </c>
      <c r="G80" s="3"/>
      <c r="H80" s="10">
        <f>H81</f>
        <v>14500</v>
      </c>
      <c r="I80" s="48"/>
      <c r="J80" s="48"/>
      <c r="K80" s="48"/>
      <c r="L80" s="48"/>
      <c r="M80" s="10">
        <f>M81</f>
        <v>14500</v>
      </c>
    </row>
    <row r="81" spans="1:13" ht="40.5" customHeight="1">
      <c r="A81" s="3"/>
      <c r="B81" s="1" t="s">
        <v>214</v>
      </c>
      <c r="C81" s="3">
        <v>992</v>
      </c>
      <c r="D81" s="2" t="s">
        <v>177</v>
      </c>
      <c r="E81" s="2" t="s">
        <v>191</v>
      </c>
      <c r="F81" s="3" t="s">
        <v>215</v>
      </c>
      <c r="G81" s="3"/>
      <c r="H81" s="10">
        <f>H82</f>
        <v>14500</v>
      </c>
      <c r="I81" s="48"/>
      <c r="J81" s="48"/>
      <c r="K81" s="48"/>
      <c r="L81" s="48"/>
      <c r="M81" s="10">
        <f>M82</f>
        <v>14500</v>
      </c>
    </row>
    <row r="82" spans="1:13" ht="40.5" customHeight="1">
      <c r="A82" s="3"/>
      <c r="B82" s="1" t="s">
        <v>53</v>
      </c>
      <c r="C82" s="3">
        <v>992</v>
      </c>
      <c r="D82" s="2" t="s">
        <v>177</v>
      </c>
      <c r="E82" s="2" t="s">
        <v>191</v>
      </c>
      <c r="F82" s="3" t="s">
        <v>215</v>
      </c>
      <c r="G82" s="3">
        <v>200</v>
      </c>
      <c r="H82" s="10">
        <v>14500</v>
      </c>
      <c r="I82" s="48"/>
      <c r="J82" s="48"/>
      <c r="K82" s="48"/>
      <c r="L82" s="48"/>
      <c r="M82" s="10">
        <v>14500</v>
      </c>
    </row>
    <row r="83" spans="1:13" ht="60.75" customHeight="1">
      <c r="A83" s="3"/>
      <c r="B83" s="1" t="s">
        <v>80</v>
      </c>
      <c r="C83" s="3">
        <v>992</v>
      </c>
      <c r="D83" s="2" t="s">
        <v>177</v>
      </c>
      <c r="E83" s="2">
        <v>13</v>
      </c>
      <c r="F83" s="3" t="s">
        <v>43</v>
      </c>
      <c r="G83" s="3"/>
      <c r="H83" s="10">
        <f>H84+H86</f>
        <v>611179</v>
      </c>
      <c r="I83" s="48"/>
      <c r="J83" s="48"/>
      <c r="K83" s="48"/>
      <c r="L83" s="48"/>
      <c r="M83" s="10">
        <f>M84+M86</f>
        <v>611179</v>
      </c>
    </row>
    <row r="84" spans="1:13" ht="25.5" customHeight="1">
      <c r="A84" s="3"/>
      <c r="B84" s="1" t="s">
        <v>81</v>
      </c>
      <c r="C84" s="3">
        <v>992</v>
      </c>
      <c r="D84" s="2" t="s">
        <v>177</v>
      </c>
      <c r="E84" s="2">
        <v>13</v>
      </c>
      <c r="F84" s="3" t="s">
        <v>82</v>
      </c>
      <c r="G84" s="3"/>
      <c r="H84" s="10">
        <f>H85</f>
        <v>600872.47</v>
      </c>
      <c r="I84" s="48"/>
      <c r="J84" s="48"/>
      <c r="K84" s="48"/>
      <c r="L84" s="48"/>
      <c r="M84" s="10">
        <f>M85</f>
        <v>600872.47</v>
      </c>
    </row>
    <row r="85" spans="1:13" ht="39.75" customHeight="1">
      <c r="A85" s="3"/>
      <c r="B85" s="1" t="s">
        <v>53</v>
      </c>
      <c r="C85" s="3">
        <v>992</v>
      </c>
      <c r="D85" s="2" t="s">
        <v>177</v>
      </c>
      <c r="E85" s="2">
        <v>13</v>
      </c>
      <c r="F85" s="3" t="s">
        <v>82</v>
      </c>
      <c r="G85" s="3">
        <v>200</v>
      </c>
      <c r="H85" s="10">
        <v>600872.47</v>
      </c>
      <c r="I85" s="48"/>
      <c r="J85" s="48"/>
      <c r="K85" s="48"/>
      <c r="L85" s="48"/>
      <c r="M85" s="10">
        <v>600872.47</v>
      </c>
    </row>
    <row r="86" spans="1:13" ht="39.75" customHeight="1">
      <c r="A86" s="3"/>
      <c r="B86" s="1" t="s">
        <v>228</v>
      </c>
      <c r="C86" s="3">
        <v>992</v>
      </c>
      <c r="D86" s="4" t="s">
        <v>177</v>
      </c>
      <c r="E86" s="4" t="s">
        <v>191</v>
      </c>
      <c r="F86" s="3" t="s">
        <v>229</v>
      </c>
      <c r="G86" s="5"/>
      <c r="H86" s="7">
        <f>H87</f>
        <v>10306.530000000001</v>
      </c>
      <c r="I86" s="48"/>
      <c r="J86" s="48"/>
      <c r="K86" s="48"/>
      <c r="L86" s="48"/>
      <c r="M86" s="7">
        <f>M87</f>
        <v>10306.530000000001</v>
      </c>
    </row>
    <row r="87" spans="1:13" ht="39.75" customHeight="1">
      <c r="A87" s="3"/>
      <c r="B87" s="1" t="s">
        <v>53</v>
      </c>
      <c r="C87" s="3">
        <v>992</v>
      </c>
      <c r="D87" s="4" t="s">
        <v>177</v>
      </c>
      <c r="E87" s="4" t="s">
        <v>191</v>
      </c>
      <c r="F87" s="3" t="s">
        <v>229</v>
      </c>
      <c r="G87" s="5">
        <v>200</v>
      </c>
      <c r="H87" s="7">
        <v>10306.530000000001</v>
      </c>
      <c r="I87" s="48"/>
      <c r="J87" s="48"/>
      <c r="K87" s="48"/>
      <c r="L87" s="48"/>
      <c r="M87" s="7">
        <v>10306.530000000001</v>
      </c>
    </row>
    <row r="88" spans="1:13" ht="42" customHeight="1">
      <c r="A88" s="3"/>
      <c r="B88" s="1" t="s">
        <v>83</v>
      </c>
      <c r="C88" s="3">
        <v>992</v>
      </c>
      <c r="D88" s="4" t="s">
        <v>177</v>
      </c>
      <c r="E88" s="4">
        <v>13</v>
      </c>
      <c r="F88" s="5" t="s">
        <v>84</v>
      </c>
      <c r="G88" s="5"/>
      <c r="H88" s="7">
        <f>H89</f>
        <v>2111669.35</v>
      </c>
      <c r="I88" s="48"/>
      <c r="J88" s="48"/>
      <c r="K88" s="48"/>
      <c r="L88" s="48"/>
      <c r="M88" s="7">
        <f>M89</f>
        <v>1871365</v>
      </c>
    </row>
    <row r="89" spans="1:13" ht="39.75" customHeight="1">
      <c r="A89" s="3"/>
      <c r="B89" s="1" t="s">
        <v>85</v>
      </c>
      <c r="C89" s="3">
        <v>992</v>
      </c>
      <c r="D89" s="4" t="s">
        <v>177</v>
      </c>
      <c r="E89" s="4">
        <v>13</v>
      </c>
      <c r="F89" s="5" t="s">
        <v>86</v>
      </c>
      <c r="G89" s="5"/>
      <c r="H89" s="7">
        <f>H90+H91+H92</f>
        <v>2111669.35</v>
      </c>
      <c r="I89" s="48"/>
      <c r="J89" s="48"/>
      <c r="K89" s="48"/>
      <c r="L89" s="48"/>
      <c r="M89" s="7">
        <f>M90+M91</f>
        <v>1871365</v>
      </c>
    </row>
    <row r="90" spans="1:13" ht="41.25" customHeight="1">
      <c r="A90" s="5"/>
      <c r="B90" s="39" t="s">
        <v>53</v>
      </c>
      <c r="C90" s="3">
        <v>992</v>
      </c>
      <c r="D90" s="4" t="s">
        <v>177</v>
      </c>
      <c r="E90" s="4">
        <v>13</v>
      </c>
      <c r="F90" s="5" t="s">
        <v>86</v>
      </c>
      <c r="G90" s="5">
        <v>200</v>
      </c>
      <c r="H90" s="7">
        <f>M90+K90+I90</f>
        <v>1678669.35</v>
      </c>
      <c r="I90" s="66">
        <v>-184695.65</v>
      </c>
      <c r="J90" s="48"/>
      <c r="K90" s="67">
        <v>100000</v>
      </c>
      <c r="L90" s="48"/>
      <c r="M90" s="7">
        <v>1763365</v>
      </c>
    </row>
    <row r="91" spans="1:13" ht="42" customHeight="1">
      <c r="A91" s="5"/>
      <c r="B91" s="39" t="s">
        <v>232</v>
      </c>
      <c r="C91" s="3">
        <v>992</v>
      </c>
      <c r="D91" s="4" t="s">
        <v>177</v>
      </c>
      <c r="E91" s="4">
        <v>13</v>
      </c>
      <c r="F91" s="5" t="s">
        <v>86</v>
      </c>
      <c r="G91" s="5">
        <v>300</v>
      </c>
      <c r="H91" s="7">
        <v>108000</v>
      </c>
      <c r="I91" s="48"/>
      <c r="J91" s="48"/>
      <c r="K91" s="48"/>
      <c r="L91" s="48"/>
      <c r="M91" s="7">
        <v>108000</v>
      </c>
    </row>
    <row r="92" spans="1:13" ht="42" customHeight="1">
      <c r="A92" s="5"/>
      <c r="B92" s="39" t="s">
        <v>46</v>
      </c>
      <c r="C92" s="3">
        <v>992</v>
      </c>
      <c r="D92" s="4" t="s">
        <v>177</v>
      </c>
      <c r="E92" s="4">
        <v>13</v>
      </c>
      <c r="F92" s="5" t="s">
        <v>86</v>
      </c>
      <c r="G92" s="5">
        <v>800</v>
      </c>
      <c r="H92" s="7">
        <v>325000</v>
      </c>
      <c r="I92" s="48"/>
      <c r="J92" s="48"/>
      <c r="K92" s="67">
        <v>325000</v>
      </c>
      <c r="L92" s="48"/>
      <c r="M92" s="7"/>
    </row>
    <row r="93" spans="1:13" ht="109.35" customHeight="1">
      <c r="A93" s="5"/>
      <c r="B93" s="41" t="s">
        <v>87</v>
      </c>
      <c r="C93" s="8">
        <v>992</v>
      </c>
      <c r="D93" s="30" t="s">
        <v>177</v>
      </c>
      <c r="E93" s="30">
        <v>13</v>
      </c>
      <c r="F93" s="31" t="s">
        <v>88</v>
      </c>
      <c r="G93" s="31"/>
      <c r="H93" s="32">
        <f>H94</f>
        <v>727958</v>
      </c>
      <c r="I93" s="54"/>
      <c r="J93" s="54"/>
      <c r="K93" s="54"/>
      <c r="L93" s="54"/>
      <c r="M93" s="32">
        <f>M94</f>
        <v>727958</v>
      </c>
    </row>
    <row r="94" spans="1:13" ht="21" customHeight="1">
      <c r="A94" s="5"/>
      <c r="B94" s="1" t="s">
        <v>89</v>
      </c>
      <c r="C94" s="5">
        <v>992</v>
      </c>
      <c r="D94" s="4" t="s">
        <v>177</v>
      </c>
      <c r="E94" s="4">
        <v>13</v>
      </c>
      <c r="F94" s="5" t="s">
        <v>90</v>
      </c>
      <c r="G94" s="5"/>
      <c r="H94" s="7">
        <f>H95</f>
        <v>727958</v>
      </c>
      <c r="I94" s="48"/>
      <c r="J94" s="48"/>
      <c r="K94" s="48"/>
      <c r="L94" s="48"/>
      <c r="M94" s="7">
        <f>M95</f>
        <v>727958</v>
      </c>
    </row>
    <row r="95" spans="1:13" ht="41.25" customHeight="1">
      <c r="A95" s="3"/>
      <c r="B95" s="1" t="s">
        <v>91</v>
      </c>
      <c r="C95" s="3">
        <v>992</v>
      </c>
      <c r="D95" s="4" t="s">
        <v>177</v>
      </c>
      <c r="E95" s="4">
        <v>13</v>
      </c>
      <c r="F95" s="5" t="s">
        <v>92</v>
      </c>
      <c r="G95" s="5"/>
      <c r="H95" s="7">
        <f>H96</f>
        <v>727958</v>
      </c>
      <c r="I95" s="48"/>
      <c r="J95" s="48"/>
      <c r="K95" s="48"/>
      <c r="L95" s="48"/>
      <c r="M95" s="7">
        <f>M96</f>
        <v>727958</v>
      </c>
    </row>
    <row r="96" spans="1:13" ht="41.25" customHeight="1">
      <c r="A96" s="3"/>
      <c r="B96" s="1" t="s">
        <v>53</v>
      </c>
      <c r="C96" s="3">
        <v>992</v>
      </c>
      <c r="D96" s="4" t="s">
        <v>177</v>
      </c>
      <c r="E96" s="4">
        <v>13</v>
      </c>
      <c r="F96" s="5" t="s">
        <v>92</v>
      </c>
      <c r="G96" s="5">
        <v>200</v>
      </c>
      <c r="H96" s="10">
        <v>727958</v>
      </c>
      <c r="I96" s="48"/>
      <c r="J96" s="48"/>
      <c r="K96" s="48"/>
      <c r="L96" s="48"/>
      <c r="M96" s="10">
        <v>727958</v>
      </c>
    </row>
    <row r="97" spans="1:13" ht="24.75" customHeight="1">
      <c r="A97" s="3"/>
      <c r="B97" s="17" t="s">
        <v>12</v>
      </c>
      <c r="C97" s="8">
        <v>992</v>
      </c>
      <c r="D97" s="9" t="s">
        <v>179</v>
      </c>
      <c r="E97" s="9" t="s">
        <v>178</v>
      </c>
      <c r="F97" s="8"/>
      <c r="G97" s="8"/>
      <c r="H97" s="19">
        <f>H98</f>
        <v>257048</v>
      </c>
      <c r="I97" s="54"/>
      <c r="J97" s="54"/>
      <c r="K97" s="54"/>
      <c r="L97" s="54"/>
      <c r="M97" s="19">
        <f>M98</f>
        <v>257048</v>
      </c>
    </row>
    <row r="98" spans="1:13" ht="39" customHeight="1">
      <c r="A98" s="3"/>
      <c r="B98" s="17" t="s">
        <v>94</v>
      </c>
      <c r="C98" s="8">
        <v>992</v>
      </c>
      <c r="D98" s="9" t="s">
        <v>179</v>
      </c>
      <c r="E98" s="9" t="s">
        <v>196</v>
      </c>
      <c r="F98" s="3"/>
      <c r="G98" s="3"/>
      <c r="H98" s="19">
        <f>H99</f>
        <v>257048</v>
      </c>
      <c r="I98" s="54"/>
      <c r="J98" s="54"/>
      <c r="K98" s="54"/>
      <c r="L98" s="54"/>
      <c r="M98" s="19">
        <f>M99</f>
        <v>257048</v>
      </c>
    </row>
    <row r="99" spans="1:13" ht="41.65" customHeight="1">
      <c r="A99" s="3"/>
      <c r="B99" s="1" t="s">
        <v>47</v>
      </c>
      <c r="C99" s="3">
        <v>992</v>
      </c>
      <c r="D99" s="4" t="s">
        <v>179</v>
      </c>
      <c r="E99" s="4" t="s">
        <v>196</v>
      </c>
      <c r="F99" s="5" t="s">
        <v>48</v>
      </c>
      <c r="G99" s="5"/>
      <c r="H99" s="7">
        <f>H100</f>
        <v>257048</v>
      </c>
      <c r="I99" s="48"/>
      <c r="J99" s="48"/>
      <c r="K99" s="48"/>
      <c r="L99" s="48"/>
      <c r="M99" s="7">
        <f>M100</f>
        <v>257048</v>
      </c>
    </row>
    <row r="100" spans="1:13" ht="63" customHeight="1">
      <c r="A100" s="3"/>
      <c r="B100" s="1" t="s">
        <v>95</v>
      </c>
      <c r="C100" s="3">
        <v>992</v>
      </c>
      <c r="D100" s="2" t="s">
        <v>179</v>
      </c>
      <c r="E100" s="2" t="s">
        <v>196</v>
      </c>
      <c r="F100" s="3" t="s">
        <v>96</v>
      </c>
      <c r="G100" s="5"/>
      <c r="H100" s="7">
        <f>H101+H102</f>
        <v>257048</v>
      </c>
      <c r="I100" s="48"/>
      <c r="J100" s="48"/>
      <c r="K100" s="48"/>
      <c r="L100" s="48"/>
      <c r="M100" s="7">
        <f>M101+M102</f>
        <v>257048</v>
      </c>
    </row>
    <row r="101" spans="1:13" ht="117.75" customHeight="1">
      <c r="A101" s="3"/>
      <c r="B101" s="1" t="s">
        <v>39</v>
      </c>
      <c r="C101" s="3">
        <v>992</v>
      </c>
      <c r="D101" s="2" t="s">
        <v>179</v>
      </c>
      <c r="E101" s="2" t="s">
        <v>196</v>
      </c>
      <c r="F101" s="3" t="s">
        <v>97</v>
      </c>
      <c r="G101" s="3">
        <v>100</v>
      </c>
      <c r="H101" s="7">
        <v>212300</v>
      </c>
      <c r="I101" s="48"/>
      <c r="J101" s="48"/>
      <c r="K101" s="48"/>
      <c r="L101" s="48"/>
      <c r="M101" s="7">
        <v>212300</v>
      </c>
    </row>
    <row r="102" spans="1:13" ht="114" customHeight="1">
      <c r="A102" s="3"/>
      <c r="B102" s="1" t="s">
        <v>39</v>
      </c>
      <c r="C102" s="3">
        <v>992</v>
      </c>
      <c r="D102" s="2" t="s">
        <v>179</v>
      </c>
      <c r="E102" s="2" t="s">
        <v>196</v>
      </c>
      <c r="F102" s="3" t="s">
        <v>230</v>
      </c>
      <c r="G102" s="3">
        <v>100</v>
      </c>
      <c r="H102" s="7">
        <v>44748</v>
      </c>
      <c r="I102" s="48"/>
      <c r="J102" s="48"/>
      <c r="K102" s="48"/>
      <c r="L102" s="48"/>
      <c r="M102" s="7">
        <v>44748</v>
      </c>
    </row>
    <row r="103" spans="1:13" ht="39" customHeight="1">
      <c r="A103" s="3"/>
      <c r="B103" s="17" t="s">
        <v>98</v>
      </c>
      <c r="C103" s="8">
        <v>992</v>
      </c>
      <c r="D103" s="30" t="s">
        <v>196</v>
      </c>
      <c r="E103" s="30" t="s">
        <v>178</v>
      </c>
      <c r="F103" s="5"/>
      <c r="G103" s="5"/>
      <c r="H103" s="32">
        <f>H104+H116+H112</f>
        <v>371000</v>
      </c>
      <c r="I103" s="54"/>
      <c r="J103" s="54"/>
      <c r="K103" s="54"/>
      <c r="L103" s="54"/>
      <c r="M103" s="32">
        <f>M104+M116+M112</f>
        <v>271000</v>
      </c>
    </row>
    <row r="104" spans="1:13" ht="78.75" customHeight="1">
      <c r="A104" s="3"/>
      <c r="B104" s="17" t="s">
        <v>198</v>
      </c>
      <c r="C104" s="8">
        <v>992</v>
      </c>
      <c r="D104" s="9" t="s">
        <v>196</v>
      </c>
      <c r="E104" s="9" t="s">
        <v>197</v>
      </c>
      <c r="F104" s="5"/>
      <c r="G104" s="3"/>
      <c r="H104" s="32">
        <f>H105</f>
        <v>72000</v>
      </c>
      <c r="I104" s="54"/>
      <c r="J104" s="54"/>
      <c r="K104" s="54"/>
      <c r="L104" s="54"/>
      <c r="M104" s="32">
        <f>M105</f>
        <v>72000</v>
      </c>
    </row>
    <row r="105" spans="1:13" ht="115.5" customHeight="1">
      <c r="A105" s="3"/>
      <c r="B105" s="1" t="s">
        <v>99</v>
      </c>
      <c r="C105" s="3">
        <v>992</v>
      </c>
      <c r="D105" s="2" t="s">
        <v>196</v>
      </c>
      <c r="E105" s="2" t="s">
        <v>197</v>
      </c>
      <c r="F105" s="3" t="s">
        <v>100</v>
      </c>
      <c r="G105" s="42"/>
      <c r="H105" s="10">
        <f>H106+H109</f>
        <v>72000</v>
      </c>
      <c r="I105" s="48"/>
      <c r="J105" s="48"/>
      <c r="K105" s="48"/>
      <c r="L105" s="48"/>
      <c r="M105" s="10">
        <f>M106+M109</f>
        <v>72000</v>
      </c>
    </row>
    <row r="106" spans="1:13" ht="81" customHeight="1">
      <c r="A106" s="3"/>
      <c r="B106" s="17" t="s">
        <v>101</v>
      </c>
      <c r="C106" s="8">
        <v>992</v>
      </c>
      <c r="D106" s="9" t="s">
        <v>196</v>
      </c>
      <c r="E106" s="9" t="s">
        <v>197</v>
      </c>
      <c r="F106" s="8" t="s">
        <v>102</v>
      </c>
      <c r="G106" s="8"/>
      <c r="H106" s="19">
        <f>H107</f>
        <v>67000</v>
      </c>
      <c r="I106" s="54"/>
      <c r="J106" s="54"/>
      <c r="K106" s="54"/>
      <c r="L106" s="54"/>
      <c r="M106" s="19">
        <f>M107</f>
        <v>67000</v>
      </c>
    </row>
    <row r="107" spans="1:13" ht="81.75" customHeight="1">
      <c r="A107" s="3"/>
      <c r="B107" s="1" t="s">
        <v>103</v>
      </c>
      <c r="C107" s="3">
        <v>992</v>
      </c>
      <c r="D107" s="2" t="s">
        <v>196</v>
      </c>
      <c r="E107" s="2" t="s">
        <v>197</v>
      </c>
      <c r="F107" s="3" t="s">
        <v>104</v>
      </c>
      <c r="G107" s="3"/>
      <c r="H107" s="10">
        <f>H108</f>
        <v>67000</v>
      </c>
      <c r="I107" s="48"/>
      <c r="J107" s="48"/>
      <c r="K107" s="48"/>
      <c r="L107" s="48"/>
      <c r="M107" s="10">
        <f>M108</f>
        <v>67000</v>
      </c>
    </row>
    <row r="108" spans="1:13" ht="42.75" customHeight="1">
      <c r="A108" s="3"/>
      <c r="B108" s="1" t="s">
        <v>53</v>
      </c>
      <c r="C108" s="3">
        <v>992</v>
      </c>
      <c r="D108" s="2" t="s">
        <v>196</v>
      </c>
      <c r="E108" s="2" t="s">
        <v>197</v>
      </c>
      <c r="F108" s="3" t="s">
        <v>104</v>
      </c>
      <c r="G108" s="3">
        <v>200</v>
      </c>
      <c r="H108" s="10">
        <v>67000</v>
      </c>
      <c r="I108" s="48"/>
      <c r="J108" s="48"/>
      <c r="K108" s="48"/>
      <c r="L108" s="48"/>
      <c r="M108" s="10">
        <v>67000</v>
      </c>
    </row>
    <row r="109" spans="1:13" ht="41.25" customHeight="1">
      <c r="A109" s="3"/>
      <c r="B109" s="17" t="s">
        <v>105</v>
      </c>
      <c r="C109" s="8">
        <v>992</v>
      </c>
      <c r="D109" s="9" t="s">
        <v>196</v>
      </c>
      <c r="E109" s="9" t="s">
        <v>197</v>
      </c>
      <c r="F109" s="8" t="s">
        <v>106</v>
      </c>
      <c r="G109" s="8"/>
      <c r="H109" s="19">
        <f>H110</f>
        <v>5000</v>
      </c>
      <c r="I109" s="54"/>
      <c r="J109" s="54"/>
      <c r="K109" s="54"/>
      <c r="L109" s="54"/>
      <c r="M109" s="19">
        <f>M110</f>
        <v>5000</v>
      </c>
    </row>
    <row r="110" spans="1:13" ht="40.5" customHeight="1">
      <c r="A110" s="3"/>
      <c r="B110" s="1" t="s">
        <v>107</v>
      </c>
      <c r="C110" s="3">
        <v>992</v>
      </c>
      <c r="D110" s="2" t="s">
        <v>196</v>
      </c>
      <c r="E110" s="2" t="s">
        <v>197</v>
      </c>
      <c r="F110" s="3" t="s">
        <v>108</v>
      </c>
      <c r="G110" s="3"/>
      <c r="H110" s="10">
        <f>H111</f>
        <v>5000</v>
      </c>
      <c r="I110" s="48"/>
      <c r="J110" s="48"/>
      <c r="K110" s="48"/>
      <c r="L110" s="48"/>
      <c r="M110" s="10">
        <f>M111</f>
        <v>5000</v>
      </c>
    </row>
    <row r="111" spans="1:13" ht="43.5" customHeight="1">
      <c r="A111" s="3"/>
      <c r="B111" s="1" t="s">
        <v>53</v>
      </c>
      <c r="C111" s="3">
        <v>992</v>
      </c>
      <c r="D111" s="2" t="s">
        <v>196</v>
      </c>
      <c r="E111" s="2" t="s">
        <v>197</v>
      </c>
      <c r="F111" s="3" t="s">
        <v>108</v>
      </c>
      <c r="G111" s="3">
        <v>200</v>
      </c>
      <c r="H111" s="10">
        <v>5000</v>
      </c>
      <c r="I111" s="48"/>
      <c r="J111" s="48"/>
      <c r="K111" s="48"/>
      <c r="L111" s="48"/>
      <c r="M111" s="10">
        <v>5000</v>
      </c>
    </row>
    <row r="112" spans="1:13" ht="24.75" customHeight="1">
      <c r="A112" s="3"/>
      <c r="B112" s="17" t="s">
        <v>109</v>
      </c>
      <c r="C112" s="8">
        <v>992</v>
      </c>
      <c r="D112" s="9" t="s">
        <v>196</v>
      </c>
      <c r="E112" s="9" t="s">
        <v>231</v>
      </c>
      <c r="F112" s="8" t="s">
        <v>110</v>
      </c>
      <c r="G112" s="8"/>
      <c r="H112" s="19">
        <f>H113</f>
        <v>163000</v>
      </c>
      <c r="I112" s="54"/>
      <c r="J112" s="54"/>
      <c r="K112" s="54"/>
      <c r="L112" s="54"/>
      <c r="M112" s="19">
        <f>M113</f>
        <v>63000</v>
      </c>
    </row>
    <row r="113" spans="1:13" ht="24.75" customHeight="1">
      <c r="A113" s="3"/>
      <c r="B113" s="1" t="s">
        <v>111</v>
      </c>
      <c r="C113" s="3">
        <v>992</v>
      </c>
      <c r="D113" s="4" t="s">
        <v>196</v>
      </c>
      <c r="E113" s="4" t="s">
        <v>231</v>
      </c>
      <c r="F113" s="5" t="s">
        <v>112</v>
      </c>
      <c r="G113" s="5"/>
      <c r="H113" s="7">
        <f>H114+H115</f>
        <v>163000</v>
      </c>
      <c r="I113" s="48"/>
      <c r="J113" s="48"/>
      <c r="K113" s="48"/>
      <c r="L113" s="48"/>
      <c r="M113" s="7">
        <f>M114+M115</f>
        <v>63000</v>
      </c>
    </row>
    <row r="114" spans="1:13" ht="34.9" customHeight="1">
      <c r="A114" s="3"/>
      <c r="B114" s="1" t="s">
        <v>53</v>
      </c>
      <c r="C114" s="3">
        <v>992</v>
      </c>
      <c r="D114" s="4" t="s">
        <v>196</v>
      </c>
      <c r="E114" s="4" t="s">
        <v>231</v>
      </c>
      <c r="F114" s="5" t="s">
        <v>112</v>
      </c>
      <c r="G114" s="5">
        <v>200</v>
      </c>
      <c r="H114" s="7">
        <f>M114+K114</f>
        <v>115000</v>
      </c>
      <c r="I114" s="48"/>
      <c r="J114" s="48"/>
      <c r="K114" s="67">
        <v>100000</v>
      </c>
      <c r="L114" s="48"/>
      <c r="M114" s="7">
        <v>15000</v>
      </c>
    </row>
    <row r="115" spans="1:13" ht="40.5" customHeight="1">
      <c r="A115" s="3"/>
      <c r="B115" s="39" t="s">
        <v>232</v>
      </c>
      <c r="C115" s="3">
        <v>992</v>
      </c>
      <c r="D115" s="4" t="s">
        <v>196</v>
      </c>
      <c r="E115" s="4" t="s">
        <v>231</v>
      </c>
      <c r="F115" s="5" t="s">
        <v>112</v>
      </c>
      <c r="G115" s="5">
        <v>300</v>
      </c>
      <c r="H115" s="7">
        <v>48000</v>
      </c>
      <c r="I115" s="48"/>
      <c r="J115" s="48"/>
      <c r="K115" s="48"/>
      <c r="L115" s="48"/>
      <c r="M115" s="7">
        <v>48000</v>
      </c>
    </row>
    <row r="116" spans="1:13" ht="58.5" customHeight="1">
      <c r="A116" s="8"/>
      <c r="B116" s="17" t="s">
        <v>13</v>
      </c>
      <c r="C116" s="8">
        <v>992</v>
      </c>
      <c r="D116" s="9" t="s">
        <v>196</v>
      </c>
      <c r="E116" s="9">
        <v>14</v>
      </c>
      <c r="F116" s="3"/>
      <c r="G116" s="3"/>
      <c r="H116" s="19">
        <f>H117</f>
        <v>136000</v>
      </c>
      <c r="I116" s="54"/>
      <c r="J116" s="54"/>
      <c r="K116" s="54"/>
      <c r="L116" s="54"/>
      <c r="M116" s="19">
        <f>M117</f>
        <v>136000</v>
      </c>
    </row>
    <row r="117" spans="1:13" ht="114" customHeight="1">
      <c r="A117" s="8"/>
      <c r="B117" s="1" t="s">
        <v>113</v>
      </c>
      <c r="C117" s="3">
        <v>992</v>
      </c>
      <c r="D117" s="2" t="s">
        <v>196</v>
      </c>
      <c r="E117" s="2">
        <v>14</v>
      </c>
      <c r="F117" s="3" t="s">
        <v>100</v>
      </c>
      <c r="G117" s="3"/>
      <c r="H117" s="10">
        <f>H118</f>
        <v>136000</v>
      </c>
      <c r="I117" s="48"/>
      <c r="J117" s="48"/>
      <c r="K117" s="48"/>
      <c r="L117" s="48"/>
      <c r="M117" s="10">
        <f>M118</f>
        <v>136000</v>
      </c>
    </row>
    <row r="118" spans="1:13" ht="39.75" customHeight="1">
      <c r="A118" s="8"/>
      <c r="B118" s="1" t="s">
        <v>114</v>
      </c>
      <c r="C118" s="3">
        <v>992</v>
      </c>
      <c r="D118" s="2" t="s">
        <v>196</v>
      </c>
      <c r="E118" s="2">
        <v>14</v>
      </c>
      <c r="F118" s="3" t="s">
        <v>115</v>
      </c>
      <c r="G118" s="3"/>
      <c r="H118" s="10">
        <f>H119</f>
        <v>136000</v>
      </c>
      <c r="I118" s="48"/>
      <c r="J118" s="48"/>
      <c r="K118" s="48"/>
      <c r="L118" s="48"/>
      <c r="M118" s="10">
        <f>M119</f>
        <v>136000</v>
      </c>
    </row>
    <row r="119" spans="1:13" ht="57.75" customHeight="1">
      <c r="A119" s="8"/>
      <c r="B119" s="1" t="s">
        <v>116</v>
      </c>
      <c r="C119" s="3">
        <v>992</v>
      </c>
      <c r="D119" s="2" t="s">
        <v>196</v>
      </c>
      <c r="E119" s="2">
        <v>14</v>
      </c>
      <c r="F119" s="3" t="s">
        <v>117</v>
      </c>
      <c r="G119" s="3"/>
      <c r="H119" s="10">
        <f>H120+H121</f>
        <v>136000</v>
      </c>
      <c r="I119" s="48"/>
      <c r="J119" s="48"/>
      <c r="K119" s="48"/>
      <c r="L119" s="48"/>
      <c r="M119" s="10">
        <f>M120+M121</f>
        <v>136000</v>
      </c>
    </row>
    <row r="120" spans="1:13" ht="40.5" customHeight="1">
      <c r="A120" s="8"/>
      <c r="B120" s="1" t="s">
        <v>53</v>
      </c>
      <c r="C120" s="3">
        <v>992</v>
      </c>
      <c r="D120" s="2" t="s">
        <v>196</v>
      </c>
      <c r="E120" s="2">
        <v>14</v>
      </c>
      <c r="F120" s="3" t="s">
        <v>117</v>
      </c>
      <c r="G120" s="3">
        <v>200</v>
      </c>
      <c r="H120" s="10">
        <v>16000</v>
      </c>
      <c r="I120" s="48"/>
      <c r="J120" s="48"/>
      <c r="K120" s="48"/>
      <c r="L120" s="48"/>
      <c r="M120" s="10">
        <v>16000</v>
      </c>
    </row>
    <row r="121" spans="1:13" ht="40.35" customHeight="1">
      <c r="A121" s="8"/>
      <c r="B121" s="39" t="s">
        <v>232</v>
      </c>
      <c r="C121" s="3">
        <v>992</v>
      </c>
      <c r="D121" s="2" t="s">
        <v>196</v>
      </c>
      <c r="E121" s="2">
        <v>14</v>
      </c>
      <c r="F121" s="3" t="s">
        <v>117</v>
      </c>
      <c r="G121" s="3">
        <v>300</v>
      </c>
      <c r="H121" s="10">
        <v>120000</v>
      </c>
      <c r="I121" s="48"/>
      <c r="J121" s="48"/>
      <c r="K121" s="48"/>
      <c r="L121" s="48"/>
      <c r="M121" s="10">
        <v>120000</v>
      </c>
    </row>
    <row r="122" spans="1:13" ht="24.75" customHeight="1">
      <c r="A122" s="8"/>
      <c r="B122" s="17" t="s">
        <v>14</v>
      </c>
      <c r="C122" s="8">
        <v>992</v>
      </c>
      <c r="D122" s="9" t="s">
        <v>183</v>
      </c>
      <c r="E122" s="9" t="s">
        <v>178</v>
      </c>
      <c r="F122" s="3"/>
      <c r="G122" s="3"/>
      <c r="H122" s="19">
        <f>H123+H131</f>
        <v>6546560.6100000003</v>
      </c>
      <c r="I122" s="54"/>
      <c r="J122" s="54"/>
      <c r="K122" s="54"/>
      <c r="L122" s="54"/>
      <c r="M122" s="19">
        <f>M123+M131</f>
        <v>6577060.6100000003</v>
      </c>
    </row>
    <row r="123" spans="1:13" ht="25.5" customHeight="1">
      <c r="A123" s="3"/>
      <c r="B123" s="17" t="s">
        <v>15</v>
      </c>
      <c r="C123" s="8">
        <v>992</v>
      </c>
      <c r="D123" s="9" t="s">
        <v>183</v>
      </c>
      <c r="E123" s="9" t="s">
        <v>197</v>
      </c>
      <c r="F123" s="8"/>
      <c r="G123" s="3"/>
      <c r="H123" s="19">
        <f>H124</f>
        <v>6546560.6100000003</v>
      </c>
      <c r="I123" s="54"/>
      <c r="J123" s="54"/>
      <c r="K123" s="54"/>
      <c r="L123" s="54"/>
      <c r="M123" s="19">
        <f>M124</f>
        <v>6546560.6100000003</v>
      </c>
    </row>
    <row r="124" spans="1:13" ht="117.75" customHeight="1">
      <c r="A124" s="3"/>
      <c r="B124" s="17" t="s">
        <v>118</v>
      </c>
      <c r="C124" s="8">
        <v>992</v>
      </c>
      <c r="D124" s="9" t="s">
        <v>183</v>
      </c>
      <c r="E124" s="9" t="s">
        <v>197</v>
      </c>
      <c r="F124" s="8" t="s">
        <v>119</v>
      </c>
      <c r="G124" s="31"/>
      <c r="H124" s="32">
        <f>H125+H128</f>
        <v>6546560.6100000003</v>
      </c>
      <c r="I124" s="54"/>
      <c r="J124" s="54"/>
      <c r="K124" s="54"/>
      <c r="L124" s="54"/>
      <c r="M124" s="32">
        <f>M125+M128</f>
        <v>6546560.6100000003</v>
      </c>
    </row>
    <row r="125" spans="1:13" ht="24.75" customHeight="1">
      <c r="A125" s="3"/>
      <c r="B125" s="1" t="s">
        <v>120</v>
      </c>
      <c r="C125" s="3">
        <v>992</v>
      </c>
      <c r="D125" s="2" t="s">
        <v>183</v>
      </c>
      <c r="E125" s="2" t="s">
        <v>197</v>
      </c>
      <c r="F125" s="3" t="s">
        <v>121</v>
      </c>
      <c r="G125" s="3"/>
      <c r="H125" s="10">
        <f>H126</f>
        <v>5821560.6100000003</v>
      </c>
      <c r="I125" s="48"/>
      <c r="J125" s="48"/>
      <c r="K125" s="48"/>
      <c r="L125" s="48"/>
      <c r="M125" s="10">
        <f>M126</f>
        <v>5821560.6100000003</v>
      </c>
    </row>
    <row r="126" spans="1:13" ht="93.75" customHeight="1">
      <c r="A126" s="3"/>
      <c r="B126" s="1" t="s">
        <v>122</v>
      </c>
      <c r="C126" s="3">
        <v>992</v>
      </c>
      <c r="D126" s="4" t="s">
        <v>183</v>
      </c>
      <c r="E126" s="4" t="s">
        <v>197</v>
      </c>
      <c r="F126" s="5" t="s">
        <v>123</v>
      </c>
      <c r="G126" s="5"/>
      <c r="H126" s="7">
        <f>H127</f>
        <v>5821560.6100000003</v>
      </c>
      <c r="I126" s="48"/>
      <c r="J126" s="48"/>
      <c r="K126" s="48"/>
      <c r="L126" s="48"/>
      <c r="M126" s="7">
        <f>M127</f>
        <v>5821560.6100000003</v>
      </c>
    </row>
    <row r="127" spans="1:13" ht="41.25" customHeight="1">
      <c r="A127" s="3"/>
      <c r="B127" s="1" t="s">
        <v>53</v>
      </c>
      <c r="C127" s="3">
        <v>992</v>
      </c>
      <c r="D127" s="4" t="s">
        <v>183</v>
      </c>
      <c r="E127" s="4" t="s">
        <v>197</v>
      </c>
      <c r="F127" s="5" t="s">
        <v>123</v>
      </c>
      <c r="G127" s="5">
        <v>200</v>
      </c>
      <c r="H127" s="7">
        <v>5821560.6100000003</v>
      </c>
      <c r="I127" s="48"/>
      <c r="J127" s="48"/>
      <c r="K127" s="48"/>
      <c r="L127" s="48"/>
      <c r="M127" s="7">
        <v>5821560.6100000003</v>
      </c>
    </row>
    <row r="128" spans="1:13" ht="24.75" customHeight="1">
      <c r="A128" s="3"/>
      <c r="B128" s="1" t="s">
        <v>124</v>
      </c>
      <c r="C128" s="3">
        <v>992</v>
      </c>
      <c r="D128" s="4" t="s">
        <v>183</v>
      </c>
      <c r="E128" s="4" t="s">
        <v>197</v>
      </c>
      <c r="F128" s="5" t="s">
        <v>125</v>
      </c>
      <c r="G128" s="5"/>
      <c r="H128" s="7">
        <f>H129</f>
        <v>725000</v>
      </c>
      <c r="I128" s="48"/>
      <c r="J128" s="48"/>
      <c r="K128" s="48"/>
      <c r="L128" s="48"/>
      <c r="M128" s="7">
        <f>M129</f>
        <v>725000</v>
      </c>
    </row>
    <row r="129" spans="1:13" ht="42.75" customHeight="1">
      <c r="A129" s="3"/>
      <c r="B129" s="1" t="s">
        <v>126</v>
      </c>
      <c r="C129" s="3">
        <v>992</v>
      </c>
      <c r="D129" s="4" t="s">
        <v>183</v>
      </c>
      <c r="E129" s="4" t="s">
        <v>197</v>
      </c>
      <c r="F129" s="5" t="s">
        <v>127</v>
      </c>
      <c r="G129" s="5"/>
      <c r="H129" s="7">
        <f>H130</f>
        <v>725000</v>
      </c>
      <c r="I129" s="48"/>
      <c r="J129" s="48"/>
      <c r="K129" s="48"/>
      <c r="L129" s="48"/>
      <c r="M129" s="7">
        <f>M130</f>
        <v>725000</v>
      </c>
    </row>
    <row r="130" spans="1:13" ht="41.25" customHeight="1">
      <c r="A130" s="3"/>
      <c r="B130" s="1" t="s">
        <v>53</v>
      </c>
      <c r="C130" s="3">
        <v>992</v>
      </c>
      <c r="D130" s="4" t="s">
        <v>183</v>
      </c>
      <c r="E130" s="4" t="s">
        <v>197</v>
      </c>
      <c r="F130" s="5" t="s">
        <v>127</v>
      </c>
      <c r="G130" s="5">
        <v>200</v>
      </c>
      <c r="H130" s="7">
        <v>725000</v>
      </c>
      <c r="I130" s="48"/>
      <c r="J130" s="48"/>
      <c r="K130" s="48"/>
      <c r="L130" s="48"/>
      <c r="M130" s="7">
        <v>725000</v>
      </c>
    </row>
    <row r="131" spans="1:13" ht="40.5" customHeight="1">
      <c r="A131" s="3"/>
      <c r="B131" s="17" t="s">
        <v>16</v>
      </c>
      <c r="C131" s="8">
        <v>992</v>
      </c>
      <c r="D131" s="30" t="s">
        <v>183</v>
      </c>
      <c r="E131" s="30">
        <v>12</v>
      </c>
      <c r="F131" s="5"/>
      <c r="G131" s="5"/>
      <c r="H131" s="32">
        <f>H132</f>
        <v>0</v>
      </c>
      <c r="I131" s="54"/>
      <c r="J131" s="54"/>
      <c r="K131" s="54"/>
      <c r="L131" s="54"/>
      <c r="M131" s="32">
        <f>M132</f>
        <v>30500</v>
      </c>
    </row>
    <row r="132" spans="1:13" ht="134.25" customHeight="1">
      <c r="A132" s="3"/>
      <c r="B132" s="1" t="s">
        <v>128</v>
      </c>
      <c r="C132" s="3">
        <v>992</v>
      </c>
      <c r="D132" s="4" t="s">
        <v>183</v>
      </c>
      <c r="E132" s="4">
        <v>12</v>
      </c>
      <c r="F132" s="5" t="s">
        <v>129</v>
      </c>
      <c r="G132" s="31"/>
      <c r="H132" s="7">
        <f>H133</f>
        <v>0</v>
      </c>
      <c r="I132" s="48"/>
      <c r="J132" s="48"/>
      <c r="K132" s="48"/>
      <c r="L132" s="48"/>
      <c r="M132" s="7">
        <f>M133</f>
        <v>30500</v>
      </c>
    </row>
    <row r="133" spans="1:13" ht="41.25" customHeight="1">
      <c r="A133" s="3"/>
      <c r="B133" s="1" t="s">
        <v>130</v>
      </c>
      <c r="C133" s="3">
        <v>992</v>
      </c>
      <c r="D133" s="4" t="s">
        <v>183</v>
      </c>
      <c r="E133" s="4">
        <v>12</v>
      </c>
      <c r="F133" s="5" t="s">
        <v>131</v>
      </c>
      <c r="G133" s="5"/>
      <c r="H133" s="7">
        <f>H134</f>
        <v>0</v>
      </c>
      <c r="I133" s="48"/>
      <c r="J133" s="48"/>
      <c r="K133" s="48"/>
      <c r="L133" s="48"/>
      <c r="M133" s="7">
        <f>M134</f>
        <v>30500</v>
      </c>
    </row>
    <row r="134" spans="1:13" ht="61.5" customHeight="1">
      <c r="A134" s="3"/>
      <c r="B134" s="1" t="s">
        <v>132</v>
      </c>
      <c r="C134" s="3">
        <v>992</v>
      </c>
      <c r="D134" s="4" t="s">
        <v>183</v>
      </c>
      <c r="E134" s="4">
        <v>12</v>
      </c>
      <c r="F134" s="5" t="s">
        <v>133</v>
      </c>
      <c r="G134" s="5"/>
      <c r="H134" s="7">
        <f>H135</f>
        <v>0</v>
      </c>
      <c r="I134" s="48"/>
      <c r="J134" s="48"/>
      <c r="K134" s="48"/>
      <c r="L134" s="48"/>
      <c r="M134" s="7">
        <f>M135</f>
        <v>30500</v>
      </c>
    </row>
    <row r="135" spans="1:13" ht="47.25" customHeight="1">
      <c r="A135" s="3"/>
      <c r="B135" s="1" t="s">
        <v>53</v>
      </c>
      <c r="C135" s="3">
        <v>992</v>
      </c>
      <c r="D135" s="4" t="s">
        <v>183</v>
      </c>
      <c r="E135" s="4">
        <v>12</v>
      </c>
      <c r="F135" s="5" t="s">
        <v>133</v>
      </c>
      <c r="G135" s="5">
        <v>200</v>
      </c>
      <c r="H135" s="7">
        <f>M135+J135+I135</f>
        <v>0</v>
      </c>
      <c r="I135" s="66">
        <v>-23500</v>
      </c>
      <c r="J135" s="66">
        <v>-7000</v>
      </c>
      <c r="K135" s="48"/>
      <c r="L135" s="48"/>
      <c r="M135" s="7">
        <v>30500</v>
      </c>
    </row>
    <row r="136" spans="1:13" ht="22.5" customHeight="1">
      <c r="A136" s="8"/>
      <c r="B136" s="17" t="s">
        <v>17</v>
      </c>
      <c r="C136" s="8">
        <v>992</v>
      </c>
      <c r="D136" s="30" t="s">
        <v>199</v>
      </c>
      <c r="E136" s="30" t="s">
        <v>178</v>
      </c>
      <c r="F136" s="5"/>
      <c r="G136" s="5"/>
      <c r="H136" s="43">
        <f>H137</f>
        <v>8708347.0099999998</v>
      </c>
      <c r="I136" s="57"/>
      <c r="J136" s="57"/>
      <c r="K136" s="57"/>
      <c r="L136" s="57"/>
      <c r="M136" s="43">
        <f>M137</f>
        <v>8758472.7599999998</v>
      </c>
    </row>
    <row r="137" spans="1:13" ht="119.25" customHeight="1">
      <c r="A137" s="8"/>
      <c r="B137" s="1" t="s">
        <v>134</v>
      </c>
      <c r="C137" s="3">
        <v>992</v>
      </c>
      <c r="D137" s="2" t="s">
        <v>199</v>
      </c>
      <c r="E137" s="2" t="s">
        <v>178</v>
      </c>
      <c r="F137" s="3" t="s">
        <v>135</v>
      </c>
      <c r="G137" s="5"/>
      <c r="H137" s="7">
        <f>H138+H142</f>
        <v>8708347.0099999998</v>
      </c>
      <c r="I137" s="48"/>
      <c r="J137" s="48"/>
      <c r="K137" s="48"/>
      <c r="L137" s="48"/>
      <c r="M137" s="7">
        <f>M138+M142</f>
        <v>8758472.7599999998</v>
      </c>
    </row>
    <row r="138" spans="1:13" ht="28.9" customHeight="1">
      <c r="A138" s="8"/>
      <c r="B138" s="1" t="s">
        <v>206</v>
      </c>
      <c r="C138" s="3">
        <v>992</v>
      </c>
      <c r="D138" s="4" t="s">
        <v>199</v>
      </c>
      <c r="E138" s="4" t="s">
        <v>179</v>
      </c>
      <c r="F138" s="5" t="s">
        <v>208</v>
      </c>
      <c r="G138" s="5"/>
      <c r="H138" s="6">
        <f>H139</f>
        <v>0</v>
      </c>
      <c r="I138" s="58"/>
      <c r="J138" s="58"/>
      <c r="K138" s="58"/>
      <c r="L138" s="58"/>
      <c r="M138" s="6">
        <f>M139</f>
        <v>0</v>
      </c>
    </row>
    <row r="139" spans="1:13" ht="39.75" customHeight="1">
      <c r="A139" s="8"/>
      <c r="B139" s="1" t="s">
        <v>207</v>
      </c>
      <c r="C139" s="3">
        <v>992</v>
      </c>
      <c r="D139" s="4" t="s">
        <v>199</v>
      </c>
      <c r="E139" s="4" t="s">
        <v>179</v>
      </c>
      <c r="F139" s="5" t="s">
        <v>209</v>
      </c>
      <c r="G139" s="5"/>
      <c r="H139" s="6">
        <f>H140+H141</f>
        <v>0</v>
      </c>
      <c r="I139" s="58"/>
      <c r="J139" s="58"/>
      <c r="K139" s="58"/>
      <c r="L139" s="58"/>
      <c r="M139" s="6">
        <f>M140+M141</f>
        <v>0</v>
      </c>
    </row>
    <row r="140" spans="1:13" ht="38.25" customHeight="1">
      <c r="A140" s="8"/>
      <c r="B140" s="1" t="s">
        <v>53</v>
      </c>
      <c r="C140" s="3">
        <v>992</v>
      </c>
      <c r="D140" s="4" t="s">
        <v>199</v>
      </c>
      <c r="E140" s="4" t="s">
        <v>179</v>
      </c>
      <c r="F140" s="5" t="s">
        <v>209</v>
      </c>
      <c r="G140" s="5">
        <v>200</v>
      </c>
      <c r="H140" s="6">
        <v>0</v>
      </c>
      <c r="I140" s="58"/>
      <c r="J140" s="58"/>
      <c r="K140" s="58"/>
      <c r="L140" s="58"/>
      <c r="M140" s="6">
        <v>0</v>
      </c>
    </row>
    <row r="141" spans="1:13" ht="38.25" customHeight="1">
      <c r="A141" s="8"/>
      <c r="B141" s="1" t="s">
        <v>53</v>
      </c>
      <c r="C141" s="3">
        <v>992</v>
      </c>
      <c r="D141" s="4" t="s">
        <v>199</v>
      </c>
      <c r="E141" s="4" t="s">
        <v>179</v>
      </c>
      <c r="F141" s="5" t="s">
        <v>209</v>
      </c>
      <c r="G141" s="5">
        <v>400</v>
      </c>
      <c r="H141" s="6">
        <v>0</v>
      </c>
      <c r="I141" s="58"/>
      <c r="J141" s="58"/>
      <c r="K141" s="58"/>
      <c r="L141" s="58"/>
      <c r="M141" s="6">
        <v>0</v>
      </c>
    </row>
    <row r="142" spans="1:13" ht="24.75" customHeight="1">
      <c r="A142" s="3"/>
      <c r="B142" s="17" t="s">
        <v>18</v>
      </c>
      <c r="C142" s="8">
        <v>992</v>
      </c>
      <c r="D142" s="9" t="s">
        <v>199</v>
      </c>
      <c r="E142" s="9" t="s">
        <v>196</v>
      </c>
      <c r="F142" s="8"/>
      <c r="G142" s="8"/>
      <c r="H142" s="19">
        <f>H144+H152+H156</f>
        <v>8708347.0099999998</v>
      </c>
      <c r="I142" s="54"/>
      <c r="J142" s="54"/>
      <c r="K142" s="54"/>
      <c r="L142" s="54"/>
      <c r="M142" s="19">
        <f>M144+M152+M156</f>
        <v>8758472.7599999998</v>
      </c>
    </row>
    <row r="143" spans="1:13" ht="110.65" customHeight="1">
      <c r="A143" s="3"/>
      <c r="B143" s="1" t="s">
        <v>134</v>
      </c>
      <c r="C143" s="8">
        <v>992</v>
      </c>
      <c r="D143" s="30" t="s">
        <v>199</v>
      </c>
      <c r="E143" s="30" t="s">
        <v>196</v>
      </c>
      <c r="F143" s="31" t="s">
        <v>135</v>
      </c>
      <c r="G143" s="31"/>
      <c r="H143" s="32">
        <f>H144+H152</f>
        <v>8458347.0099999998</v>
      </c>
      <c r="I143" s="54"/>
      <c r="J143" s="54"/>
      <c r="K143" s="54"/>
      <c r="L143" s="54"/>
      <c r="M143" s="32">
        <f>M144+M152</f>
        <v>8508472.7599999998</v>
      </c>
    </row>
    <row r="144" spans="1:13" ht="45.6" customHeight="1">
      <c r="A144" s="3"/>
      <c r="B144" s="1" t="s">
        <v>136</v>
      </c>
      <c r="C144" s="3">
        <v>992</v>
      </c>
      <c r="D144" s="4" t="s">
        <v>199</v>
      </c>
      <c r="E144" s="4" t="s">
        <v>196</v>
      </c>
      <c r="F144" s="5" t="s">
        <v>137</v>
      </c>
      <c r="G144" s="5"/>
      <c r="H144" s="7">
        <f>H145+H149</f>
        <v>7523305.0099999998</v>
      </c>
      <c r="I144" s="7"/>
      <c r="J144" s="7"/>
      <c r="K144" s="7"/>
      <c r="L144" s="7"/>
      <c r="M144" s="7">
        <f>M145+M149</f>
        <v>7573430.7599999998</v>
      </c>
    </row>
    <row r="145" spans="1:13" ht="62.25" customHeight="1">
      <c r="A145" s="3"/>
      <c r="B145" s="1" t="s">
        <v>138</v>
      </c>
      <c r="C145" s="3">
        <v>992</v>
      </c>
      <c r="D145" s="2" t="s">
        <v>199</v>
      </c>
      <c r="E145" s="2" t="s">
        <v>196</v>
      </c>
      <c r="F145" s="3" t="s">
        <v>200</v>
      </c>
      <c r="G145" s="3"/>
      <c r="H145" s="10">
        <f>H146+H147+H148</f>
        <v>6633305.0099999998</v>
      </c>
      <c r="I145" s="48"/>
      <c r="J145" s="48"/>
      <c r="K145" s="48"/>
      <c r="L145" s="48"/>
      <c r="M145" s="10">
        <f>M146+M147+M148</f>
        <v>6572430.7599999998</v>
      </c>
    </row>
    <row r="146" spans="1:13" ht="112.5" customHeight="1">
      <c r="A146" s="3"/>
      <c r="B146" s="1" t="s">
        <v>39</v>
      </c>
      <c r="C146" s="3">
        <v>992</v>
      </c>
      <c r="D146" s="2" t="s">
        <v>199</v>
      </c>
      <c r="E146" s="2" t="s">
        <v>196</v>
      </c>
      <c r="F146" s="3" t="s">
        <v>200</v>
      </c>
      <c r="G146" s="3">
        <v>100</v>
      </c>
      <c r="H146" s="10">
        <v>5359647.37</v>
      </c>
      <c r="I146" s="48"/>
      <c r="J146" s="48"/>
      <c r="K146" s="48"/>
      <c r="L146" s="48"/>
      <c r="M146" s="10">
        <v>5359647.37</v>
      </c>
    </row>
    <row r="147" spans="1:13" ht="43.5" customHeight="1">
      <c r="A147" s="3"/>
      <c r="B147" s="1" t="s">
        <v>53</v>
      </c>
      <c r="C147" s="3">
        <v>992</v>
      </c>
      <c r="D147" s="2" t="s">
        <v>199</v>
      </c>
      <c r="E147" s="2" t="s">
        <v>196</v>
      </c>
      <c r="F147" s="3" t="s">
        <v>200</v>
      </c>
      <c r="G147" s="3">
        <v>200</v>
      </c>
      <c r="H147" s="10">
        <f>M147+L147+K147</f>
        <v>1261207.6399999999</v>
      </c>
      <c r="I147" s="48"/>
      <c r="J147" s="48"/>
      <c r="K147" s="67">
        <v>27874.25</v>
      </c>
      <c r="L147" s="67">
        <v>33000</v>
      </c>
      <c r="M147" s="10">
        <v>1200333.3899999999</v>
      </c>
    </row>
    <row r="148" spans="1:13" ht="24.75" customHeight="1">
      <c r="A148" s="3"/>
      <c r="B148" s="1" t="s">
        <v>46</v>
      </c>
      <c r="C148" s="3">
        <v>992</v>
      </c>
      <c r="D148" s="2" t="s">
        <v>199</v>
      </c>
      <c r="E148" s="2" t="s">
        <v>196</v>
      </c>
      <c r="F148" s="3" t="s">
        <v>200</v>
      </c>
      <c r="G148" s="3">
        <v>800</v>
      </c>
      <c r="H148" s="10">
        <v>12450</v>
      </c>
      <c r="I148" s="48"/>
      <c r="J148" s="48"/>
      <c r="K148" s="48"/>
      <c r="L148" s="48"/>
      <c r="M148" s="10">
        <v>12450</v>
      </c>
    </row>
    <row r="149" spans="1:13" ht="60" customHeight="1">
      <c r="A149" s="3"/>
      <c r="B149" s="1" t="s">
        <v>139</v>
      </c>
      <c r="C149" s="3">
        <v>992</v>
      </c>
      <c r="D149" s="4" t="s">
        <v>199</v>
      </c>
      <c r="E149" s="4" t="s">
        <v>196</v>
      </c>
      <c r="F149" s="5" t="s">
        <v>140</v>
      </c>
      <c r="G149" s="5"/>
      <c r="H149" s="7">
        <f>H150+H151</f>
        <v>890000</v>
      </c>
      <c r="I149" s="48"/>
      <c r="J149" s="48"/>
      <c r="K149" s="48"/>
      <c r="L149" s="48"/>
      <c r="M149" s="7">
        <f>M150+M151</f>
        <v>1001000</v>
      </c>
    </row>
    <row r="150" spans="1:13" ht="42" customHeight="1">
      <c r="A150" s="3"/>
      <c r="B150" s="1" t="s">
        <v>53</v>
      </c>
      <c r="C150" s="3">
        <v>992</v>
      </c>
      <c r="D150" s="4" t="s">
        <v>199</v>
      </c>
      <c r="E150" s="4" t="s">
        <v>196</v>
      </c>
      <c r="F150" s="5" t="s">
        <v>140</v>
      </c>
      <c r="G150" s="5">
        <v>200</v>
      </c>
      <c r="H150" s="7">
        <f>M150+K150+I150</f>
        <v>890000</v>
      </c>
      <c r="I150" s="66">
        <v>-126000</v>
      </c>
      <c r="J150" s="48"/>
      <c r="K150" s="67">
        <v>15000</v>
      </c>
      <c r="L150" s="48"/>
      <c r="M150" s="7">
        <v>1001000</v>
      </c>
    </row>
    <row r="151" spans="1:13" ht="42" customHeight="1">
      <c r="A151" s="3"/>
      <c r="B151" s="1" t="s">
        <v>46</v>
      </c>
      <c r="C151" s="3">
        <v>992</v>
      </c>
      <c r="D151" s="2" t="s">
        <v>199</v>
      </c>
      <c r="E151" s="2" t="s">
        <v>196</v>
      </c>
      <c r="F151" s="3" t="s">
        <v>211</v>
      </c>
      <c r="G151" s="3">
        <v>800</v>
      </c>
      <c r="H151" s="7">
        <v>0</v>
      </c>
      <c r="I151" s="48"/>
      <c r="J151" s="48"/>
      <c r="K151" s="48"/>
      <c r="L151" s="48"/>
      <c r="M151" s="7">
        <v>0</v>
      </c>
    </row>
    <row r="152" spans="1:13" ht="40.5" customHeight="1">
      <c r="A152" s="3"/>
      <c r="B152" s="1" t="s">
        <v>141</v>
      </c>
      <c r="C152" s="3">
        <v>992</v>
      </c>
      <c r="D152" s="4" t="s">
        <v>199</v>
      </c>
      <c r="E152" s="4" t="s">
        <v>196</v>
      </c>
      <c r="F152" s="5" t="s">
        <v>142</v>
      </c>
      <c r="G152" s="5"/>
      <c r="H152" s="7">
        <f>H153</f>
        <v>935042</v>
      </c>
      <c r="I152" s="48"/>
      <c r="J152" s="48"/>
      <c r="K152" s="48"/>
      <c r="L152" s="48"/>
      <c r="M152" s="7">
        <f>M153</f>
        <v>935042</v>
      </c>
    </row>
    <row r="153" spans="1:13" ht="42" customHeight="1">
      <c r="A153" s="3"/>
      <c r="B153" s="1" t="s">
        <v>143</v>
      </c>
      <c r="C153" s="3">
        <v>992</v>
      </c>
      <c r="D153" s="4" t="s">
        <v>199</v>
      </c>
      <c r="E153" s="4" t="s">
        <v>196</v>
      </c>
      <c r="F153" s="5" t="s">
        <v>144</v>
      </c>
      <c r="G153" s="5"/>
      <c r="H153" s="7">
        <f>H154+H155</f>
        <v>935042</v>
      </c>
      <c r="I153" s="48"/>
      <c r="J153" s="48"/>
      <c r="K153" s="48"/>
      <c r="L153" s="48"/>
      <c r="M153" s="7">
        <f>M154+M155</f>
        <v>935042</v>
      </c>
    </row>
    <row r="154" spans="1:13" ht="42.75" customHeight="1">
      <c r="A154" s="3"/>
      <c r="B154" s="1" t="s">
        <v>53</v>
      </c>
      <c r="C154" s="3">
        <v>992</v>
      </c>
      <c r="D154" s="4" t="s">
        <v>199</v>
      </c>
      <c r="E154" s="4" t="s">
        <v>196</v>
      </c>
      <c r="F154" s="5" t="s">
        <v>144</v>
      </c>
      <c r="G154" s="5">
        <v>200</v>
      </c>
      <c r="H154" s="7">
        <v>934042</v>
      </c>
      <c r="I154" s="48"/>
      <c r="J154" s="48"/>
      <c r="K154" s="48"/>
      <c r="L154" s="48"/>
      <c r="M154" s="7">
        <v>934042</v>
      </c>
    </row>
    <row r="155" spans="1:13" ht="42.75" customHeight="1">
      <c r="A155" s="3"/>
      <c r="B155" s="1" t="s">
        <v>46</v>
      </c>
      <c r="C155" s="3">
        <v>992</v>
      </c>
      <c r="D155" s="4" t="s">
        <v>199</v>
      </c>
      <c r="E155" s="4" t="s">
        <v>196</v>
      </c>
      <c r="F155" s="5" t="s">
        <v>144</v>
      </c>
      <c r="G155" s="5">
        <v>800</v>
      </c>
      <c r="H155" s="7">
        <v>1000</v>
      </c>
      <c r="I155" s="48"/>
      <c r="J155" s="48"/>
      <c r="K155" s="48"/>
      <c r="L155" s="48"/>
      <c r="M155" s="7">
        <v>1000</v>
      </c>
    </row>
    <row r="156" spans="1:13" ht="70.349999999999994" customHeight="1">
      <c r="A156" s="3"/>
      <c r="B156" s="1" t="s">
        <v>235</v>
      </c>
      <c r="C156" s="3">
        <v>992</v>
      </c>
      <c r="D156" s="4" t="s">
        <v>199</v>
      </c>
      <c r="E156" s="4" t="s">
        <v>196</v>
      </c>
      <c r="F156" s="5" t="s">
        <v>236</v>
      </c>
      <c r="G156" s="5"/>
      <c r="H156" s="7">
        <f>H157</f>
        <v>250000</v>
      </c>
      <c r="I156" s="48"/>
      <c r="J156" s="48"/>
      <c r="K156" s="48"/>
      <c r="L156" s="48"/>
      <c r="M156" s="7">
        <f>M157</f>
        <v>250000</v>
      </c>
    </row>
    <row r="157" spans="1:13" ht="42.75" customHeight="1">
      <c r="A157" s="3"/>
      <c r="B157" s="1" t="s">
        <v>239</v>
      </c>
      <c r="C157" s="3">
        <v>992</v>
      </c>
      <c r="D157" s="4" t="s">
        <v>199</v>
      </c>
      <c r="E157" s="4" t="s">
        <v>196</v>
      </c>
      <c r="F157" s="5" t="s">
        <v>237</v>
      </c>
      <c r="G157" s="5"/>
      <c r="H157" s="7">
        <f>H158</f>
        <v>250000</v>
      </c>
      <c r="I157" s="48"/>
      <c r="J157" s="48"/>
      <c r="K157" s="48"/>
      <c r="L157" s="48"/>
      <c r="M157" s="7">
        <f>M158</f>
        <v>250000</v>
      </c>
    </row>
    <row r="158" spans="1:13" ht="79.900000000000006" customHeight="1">
      <c r="A158" s="3"/>
      <c r="B158" s="1" t="s">
        <v>240</v>
      </c>
      <c r="C158" s="3">
        <v>992</v>
      </c>
      <c r="D158" s="4" t="s">
        <v>199</v>
      </c>
      <c r="E158" s="4" t="s">
        <v>196</v>
      </c>
      <c r="F158" s="5" t="s">
        <v>238</v>
      </c>
      <c r="G158" s="5"/>
      <c r="H158" s="7">
        <f>H159</f>
        <v>250000</v>
      </c>
      <c r="I158" s="48"/>
      <c r="J158" s="48"/>
      <c r="K158" s="48"/>
      <c r="L158" s="48"/>
      <c r="M158" s="7">
        <f>M159</f>
        <v>250000</v>
      </c>
    </row>
    <row r="159" spans="1:13" ht="42.75" customHeight="1">
      <c r="A159" s="3"/>
      <c r="B159" s="1" t="s">
        <v>53</v>
      </c>
      <c r="C159" s="3">
        <v>992</v>
      </c>
      <c r="D159" s="4" t="s">
        <v>199</v>
      </c>
      <c r="E159" s="4" t="s">
        <v>196</v>
      </c>
      <c r="F159" s="5" t="s">
        <v>238</v>
      </c>
      <c r="G159" s="5">
        <v>200</v>
      </c>
      <c r="H159" s="7">
        <v>250000</v>
      </c>
      <c r="I159" s="48"/>
      <c r="J159" s="48"/>
      <c r="K159" s="48"/>
      <c r="L159" s="48"/>
      <c r="M159" s="7">
        <v>250000</v>
      </c>
    </row>
    <row r="160" spans="1:13" ht="24.75" customHeight="1">
      <c r="A160" s="3"/>
      <c r="B160" s="17" t="s">
        <v>19</v>
      </c>
      <c r="C160" s="8">
        <v>992</v>
      </c>
      <c r="D160" s="9" t="s">
        <v>189</v>
      </c>
      <c r="E160" s="9" t="s">
        <v>178</v>
      </c>
      <c r="F160" s="3"/>
      <c r="G160" s="3"/>
      <c r="H160" s="19">
        <f>H161</f>
        <v>16630</v>
      </c>
      <c r="I160" s="54"/>
      <c r="J160" s="54"/>
      <c r="K160" s="54"/>
      <c r="L160" s="54"/>
      <c r="M160" s="19">
        <f>M161</f>
        <v>87200</v>
      </c>
    </row>
    <row r="161" spans="1:13" ht="22.5" customHeight="1">
      <c r="A161" s="3"/>
      <c r="B161" s="17" t="s">
        <v>20</v>
      </c>
      <c r="C161" s="8">
        <v>992</v>
      </c>
      <c r="D161" s="9" t="s">
        <v>189</v>
      </c>
      <c r="E161" s="9" t="s">
        <v>189</v>
      </c>
      <c r="F161" s="3"/>
      <c r="G161" s="3"/>
      <c r="H161" s="19">
        <f>H162</f>
        <v>16630</v>
      </c>
      <c r="I161" s="54"/>
      <c r="J161" s="54"/>
      <c r="K161" s="54"/>
      <c r="L161" s="54"/>
      <c r="M161" s="19">
        <f>M162</f>
        <v>87200</v>
      </c>
    </row>
    <row r="162" spans="1:13" ht="98.25" customHeight="1">
      <c r="A162" s="3"/>
      <c r="B162" s="1" t="s">
        <v>145</v>
      </c>
      <c r="C162" s="3">
        <v>992</v>
      </c>
      <c r="D162" s="4" t="s">
        <v>189</v>
      </c>
      <c r="E162" s="4" t="s">
        <v>189</v>
      </c>
      <c r="F162" s="5" t="s">
        <v>146</v>
      </c>
      <c r="G162" s="31"/>
      <c r="H162" s="7">
        <f>H163</f>
        <v>16630</v>
      </c>
      <c r="I162" s="48"/>
      <c r="J162" s="48"/>
      <c r="K162" s="48"/>
      <c r="L162" s="48"/>
      <c r="M162" s="7">
        <f>M163</f>
        <v>87200</v>
      </c>
    </row>
    <row r="163" spans="1:13" ht="60.75" customHeight="1">
      <c r="A163" s="3"/>
      <c r="B163" s="1" t="s">
        <v>42</v>
      </c>
      <c r="C163" s="3">
        <v>992</v>
      </c>
      <c r="D163" s="4" t="s">
        <v>189</v>
      </c>
      <c r="E163" s="4" t="s">
        <v>189</v>
      </c>
      <c r="F163" s="5" t="s">
        <v>147</v>
      </c>
      <c r="G163" s="5"/>
      <c r="H163" s="7">
        <f>H164</f>
        <v>16630</v>
      </c>
      <c r="I163" s="48"/>
      <c r="J163" s="48"/>
      <c r="K163" s="48"/>
      <c r="L163" s="48"/>
      <c r="M163" s="7">
        <f>M164</f>
        <v>87200</v>
      </c>
    </row>
    <row r="164" spans="1:13" ht="41.25" customHeight="1">
      <c r="A164" s="3"/>
      <c r="B164" s="1" t="s">
        <v>148</v>
      </c>
      <c r="C164" s="3">
        <v>992</v>
      </c>
      <c r="D164" s="4" t="s">
        <v>189</v>
      </c>
      <c r="E164" s="4" t="s">
        <v>189</v>
      </c>
      <c r="F164" s="5" t="s">
        <v>149</v>
      </c>
      <c r="G164" s="5"/>
      <c r="H164" s="7">
        <f>H165</f>
        <v>16630</v>
      </c>
      <c r="I164" s="48"/>
      <c r="J164" s="48"/>
      <c r="K164" s="48"/>
      <c r="L164" s="48"/>
      <c r="M164" s="7">
        <f>M165</f>
        <v>87200</v>
      </c>
    </row>
    <row r="165" spans="1:13" ht="42.75" customHeight="1">
      <c r="A165" s="3"/>
      <c r="B165" s="1" t="s">
        <v>53</v>
      </c>
      <c r="C165" s="3">
        <v>992</v>
      </c>
      <c r="D165" s="4" t="s">
        <v>189</v>
      </c>
      <c r="E165" s="4" t="s">
        <v>189</v>
      </c>
      <c r="F165" s="5" t="s">
        <v>149</v>
      </c>
      <c r="G165" s="5">
        <v>200</v>
      </c>
      <c r="H165" s="7">
        <f>M165+I165</f>
        <v>16630</v>
      </c>
      <c r="I165" s="66">
        <v>-70570</v>
      </c>
      <c r="J165" s="48"/>
      <c r="K165" s="48"/>
      <c r="L165" s="48"/>
      <c r="M165" s="7">
        <v>87200</v>
      </c>
    </row>
    <row r="166" spans="1:13" ht="24.75" customHeight="1">
      <c r="A166" s="8"/>
      <c r="B166" s="17" t="s">
        <v>21</v>
      </c>
      <c r="C166" s="8">
        <v>992</v>
      </c>
      <c r="D166" s="9" t="s">
        <v>201</v>
      </c>
      <c r="E166" s="9" t="s">
        <v>178</v>
      </c>
      <c r="F166" s="3"/>
      <c r="G166" s="3"/>
      <c r="H166" s="19">
        <f>H167</f>
        <v>12165835</v>
      </c>
      <c r="I166" s="19"/>
      <c r="J166" s="19"/>
      <c r="K166" s="19"/>
      <c r="L166" s="19"/>
      <c r="M166" s="19">
        <f>M167</f>
        <v>12189000</v>
      </c>
    </row>
    <row r="167" spans="1:13" ht="24.75" customHeight="1">
      <c r="A167" s="3"/>
      <c r="B167" s="17" t="s">
        <v>22</v>
      </c>
      <c r="C167" s="8">
        <v>992</v>
      </c>
      <c r="D167" s="9" t="s">
        <v>201</v>
      </c>
      <c r="E167" s="9" t="s">
        <v>177</v>
      </c>
      <c r="F167" s="44"/>
      <c r="G167" s="44"/>
      <c r="H167" s="19">
        <f>H168+H184</f>
        <v>12165835</v>
      </c>
      <c r="I167" s="54"/>
      <c r="J167" s="54"/>
      <c r="K167" s="54"/>
      <c r="L167" s="54"/>
      <c r="M167" s="19">
        <f>M168+M184</f>
        <v>12189000</v>
      </c>
    </row>
    <row r="168" spans="1:13" ht="98.25" customHeight="1">
      <c r="A168" s="3"/>
      <c r="B168" s="1" t="s">
        <v>150</v>
      </c>
      <c r="C168" s="3">
        <v>992</v>
      </c>
      <c r="D168" s="4" t="s">
        <v>201</v>
      </c>
      <c r="E168" s="4" t="s">
        <v>177</v>
      </c>
      <c r="F168" s="5" t="s">
        <v>151</v>
      </c>
      <c r="G168" s="45"/>
      <c r="H168" s="7">
        <f>H169</f>
        <v>12129000</v>
      </c>
      <c r="I168" s="48"/>
      <c r="J168" s="48"/>
      <c r="K168" s="48"/>
      <c r="L168" s="48"/>
      <c r="M168" s="7">
        <f>M169</f>
        <v>12129000</v>
      </c>
    </row>
    <row r="169" spans="1:13" ht="60.75" customHeight="1">
      <c r="A169" s="5"/>
      <c r="B169" s="40" t="s">
        <v>152</v>
      </c>
      <c r="C169" s="3">
        <v>992</v>
      </c>
      <c r="D169" s="4" t="s">
        <v>201</v>
      </c>
      <c r="E169" s="4" t="s">
        <v>177</v>
      </c>
      <c r="F169" s="5" t="s">
        <v>153</v>
      </c>
      <c r="G169" s="5"/>
      <c r="H169" s="7">
        <f>H170+H180+H174+H177+H182</f>
        <v>12129000</v>
      </c>
      <c r="I169" s="48"/>
      <c r="J169" s="48"/>
      <c r="K169" s="48"/>
      <c r="L169" s="48"/>
      <c r="M169" s="7">
        <f>M170+M180+M174+M177+M182</f>
        <v>12129000</v>
      </c>
    </row>
    <row r="170" spans="1:13" ht="60" customHeight="1">
      <c r="A170" s="5"/>
      <c r="B170" s="40" t="s">
        <v>138</v>
      </c>
      <c r="C170" s="3">
        <v>992</v>
      </c>
      <c r="D170" s="4" t="s">
        <v>201</v>
      </c>
      <c r="E170" s="4" t="s">
        <v>177</v>
      </c>
      <c r="F170" s="3" t="s">
        <v>154</v>
      </c>
      <c r="G170" s="5"/>
      <c r="H170" s="10">
        <f>H171+H172+H173</f>
        <v>10136236.970000001</v>
      </c>
      <c r="I170" s="10"/>
      <c r="J170" s="10"/>
      <c r="K170" s="10"/>
      <c r="L170" s="10"/>
      <c r="M170" s="10">
        <f>M171+M172+M173</f>
        <v>10136236.970000001</v>
      </c>
    </row>
    <row r="171" spans="1:13" ht="117.75" customHeight="1">
      <c r="A171" s="3"/>
      <c r="B171" s="40" t="s">
        <v>39</v>
      </c>
      <c r="C171" s="3">
        <v>992</v>
      </c>
      <c r="D171" s="4" t="s">
        <v>201</v>
      </c>
      <c r="E171" s="4" t="s">
        <v>177</v>
      </c>
      <c r="F171" s="5" t="s">
        <v>154</v>
      </c>
      <c r="G171" s="5">
        <v>100</v>
      </c>
      <c r="H171" s="7">
        <v>8165000</v>
      </c>
      <c r="I171" s="7"/>
      <c r="J171" s="7"/>
      <c r="K171" s="7"/>
      <c r="L171" s="7"/>
      <c r="M171" s="7">
        <v>8165000</v>
      </c>
    </row>
    <row r="172" spans="1:13" ht="44.25" customHeight="1">
      <c r="A172" s="3"/>
      <c r="B172" s="1" t="s">
        <v>53</v>
      </c>
      <c r="C172" s="3">
        <v>992</v>
      </c>
      <c r="D172" s="4" t="s">
        <v>201</v>
      </c>
      <c r="E172" s="4" t="s">
        <v>177</v>
      </c>
      <c r="F172" s="5" t="s">
        <v>154</v>
      </c>
      <c r="G172" s="5">
        <v>200</v>
      </c>
      <c r="H172" s="7">
        <v>1966836.97</v>
      </c>
      <c r="I172" s="7"/>
      <c r="J172" s="7"/>
      <c r="K172" s="7"/>
      <c r="L172" s="7"/>
      <c r="M172" s="7">
        <v>1966836.97</v>
      </c>
    </row>
    <row r="173" spans="1:13" ht="24.75" customHeight="1">
      <c r="A173" s="3"/>
      <c r="B173" s="1" t="s">
        <v>46</v>
      </c>
      <c r="C173" s="3">
        <v>992</v>
      </c>
      <c r="D173" s="4" t="s">
        <v>201</v>
      </c>
      <c r="E173" s="4" t="s">
        <v>177</v>
      </c>
      <c r="F173" s="5" t="s">
        <v>154</v>
      </c>
      <c r="G173" s="5">
        <v>800</v>
      </c>
      <c r="H173" s="7">
        <v>4400</v>
      </c>
      <c r="I173" s="48"/>
      <c r="J173" s="48"/>
      <c r="K173" s="48"/>
      <c r="L173" s="48"/>
      <c r="M173" s="7">
        <v>4400</v>
      </c>
    </row>
    <row r="174" spans="1:13" ht="65.650000000000006" customHeight="1">
      <c r="A174" s="3"/>
      <c r="B174" s="1" t="s">
        <v>241</v>
      </c>
      <c r="C174" s="3">
        <v>992</v>
      </c>
      <c r="D174" s="4" t="s">
        <v>201</v>
      </c>
      <c r="E174" s="4" t="s">
        <v>177</v>
      </c>
      <c r="F174" s="5" t="s">
        <v>203</v>
      </c>
      <c r="G174" s="5"/>
      <c r="H174" s="7">
        <f>H175+H176</f>
        <v>4521.2700000000004</v>
      </c>
      <c r="I174" s="48"/>
      <c r="J174" s="48"/>
      <c r="K174" s="48"/>
      <c r="L174" s="48"/>
      <c r="M174" s="7">
        <f>M175+M176</f>
        <v>4521.2700000000004</v>
      </c>
    </row>
    <row r="175" spans="1:13" ht="56.25" customHeight="1">
      <c r="A175" s="3"/>
      <c r="B175" s="1" t="s">
        <v>204</v>
      </c>
      <c r="C175" s="3">
        <v>992</v>
      </c>
      <c r="D175" s="4" t="s">
        <v>201</v>
      </c>
      <c r="E175" s="4" t="s">
        <v>177</v>
      </c>
      <c r="F175" s="5" t="s">
        <v>203</v>
      </c>
      <c r="G175" s="5">
        <v>200</v>
      </c>
      <c r="H175" s="7">
        <v>4521.2700000000004</v>
      </c>
      <c r="I175" s="48"/>
      <c r="J175" s="48"/>
      <c r="K175" s="48"/>
      <c r="L175" s="48"/>
      <c r="M175" s="7">
        <v>4521.2700000000004</v>
      </c>
    </row>
    <row r="176" spans="1:13" ht="24.75" customHeight="1">
      <c r="A176" s="3"/>
      <c r="B176" s="1" t="s">
        <v>205</v>
      </c>
      <c r="C176" s="3">
        <v>992</v>
      </c>
      <c r="D176" s="4" t="s">
        <v>201</v>
      </c>
      <c r="E176" s="4" t="s">
        <v>177</v>
      </c>
      <c r="F176" s="5" t="s">
        <v>203</v>
      </c>
      <c r="G176" s="5">
        <v>800</v>
      </c>
      <c r="H176" s="7">
        <v>0</v>
      </c>
      <c r="I176" s="48"/>
      <c r="J176" s="48"/>
      <c r="K176" s="48"/>
      <c r="L176" s="48"/>
      <c r="M176" s="7">
        <v>0</v>
      </c>
    </row>
    <row r="177" spans="1:13" ht="24.75" customHeight="1">
      <c r="A177" s="3"/>
      <c r="B177" s="17" t="s">
        <v>216</v>
      </c>
      <c r="C177" s="8">
        <v>992</v>
      </c>
      <c r="D177" s="30" t="s">
        <v>201</v>
      </c>
      <c r="E177" s="30" t="s">
        <v>177</v>
      </c>
      <c r="F177" s="31" t="s">
        <v>233</v>
      </c>
      <c r="G177" s="5"/>
      <c r="H177" s="32">
        <f>H178</f>
        <v>1758241.76</v>
      </c>
      <c r="I177" s="54"/>
      <c r="J177" s="54"/>
      <c r="K177" s="54"/>
      <c r="L177" s="54"/>
      <c r="M177" s="32">
        <f>M178</f>
        <v>1758241.76</v>
      </c>
    </row>
    <row r="178" spans="1:13" ht="78.599999999999994" customHeight="1">
      <c r="A178" s="3"/>
      <c r="B178" s="1" t="s">
        <v>234</v>
      </c>
      <c r="C178" s="3">
        <v>992</v>
      </c>
      <c r="D178" s="4" t="s">
        <v>201</v>
      </c>
      <c r="E178" s="4" t="s">
        <v>177</v>
      </c>
      <c r="F178" s="5" t="s">
        <v>233</v>
      </c>
      <c r="G178" s="5"/>
      <c r="H178" s="7">
        <f>H179</f>
        <v>1758241.76</v>
      </c>
      <c r="I178" s="48"/>
      <c r="J178" s="48"/>
      <c r="K178" s="48"/>
      <c r="L178" s="48"/>
      <c r="M178" s="7">
        <f>M179</f>
        <v>1758241.76</v>
      </c>
    </row>
    <row r="179" spans="1:13" ht="47.65" customHeight="1">
      <c r="A179" s="3"/>
      <c r="B179" s="1" t="s">
        <v>53</v>
      </c>
      <c r="C179" s="3">
        <v>992</v>
      </c>
      <c r="D179" s="4" t="s">
        <v>201</v>
      </c>
      <c r="E179" s="4" t="s">
        <v>177</v>
      </c>
      <c r="F179" s="5" t="s">
        <v>233</v>
      </c>
      <c r="G179" s="5">
        <v>200</v>
      </c>
      <c r="H179" s="7">
        <v>1758241.76</v>
      </c>
      <c r="I179" s="48"/>
      <c r="J179" s="48"/>
      <c r="K179" s="48"/>
      <c r="L179" s="48"/>
      <c r="M179" s="7">
        <v>1758241.76</v>
      </c>
    </row>
    <row r="180" spans="1:13" ht="202.9" customHeight="1">
      <c r="A180" s="3"/>
      <c r="B180" s="1" t="s">
        <v>155</v>
      </c>
      <c r="C180" s="3">
        <v>992</v>
      </c>
      <c r="D180" s="4" t="s">
        <v>201</v>
      </c>
      <c r="E180" s="4" t="s">
        <v>177</v>
      </c>
      <c r="F180" s="5" t="s">
        <v>156</v>
      </c>
      <c r="G180" s="5"/>
      <c r="H180" s="7">
        <f>H181</f>
        <v>60000</v>
      </c>
      <c r="I180" s="48"/>
      <c r="J180" s="48"/>
      <c r="K180" s="48"/>
      <c r="L180" s="48"/>
      <c r="M180" s="7">
        <f>M181</f>
        <v>60000</v>
      </c>
    </row>
    <row r="181" spans="1:13" ht="43.5" customHeight="1">
      <c r="A181" s="3"/>
      <c r="B181" s="1" t="s">
        <v>53</v>
      </c>
      <c r="C181" s="3">
        <v>992</v>
      </c>
      <c r="D181" s="4" t="s">
        <v>201</v>
      </c>
      <c r="E181" s="4" t="s">
        <v>177</v>
      </c>
      <c r="F181" s="5" t="s">
        <v>156</v>
      </c>
      <c r="G181" s="5">
        <v>200</v>
      </c>
      <c r="H181" s="7">
        <v>60000</v>
      </c>
      <c r="I181" s="48"/>
      <c r="J181" s="48"/>
      <c r="K181" s="48"/>
      <c r="L181" s="48"/>
      <c r="M181" s="7">
        <v>60000</v>
      </c>
    </row>
    <row r="182" spans="1:13" ht="43.5" customHeight="1">
      <c r="A182" s="3"/>
      <c r="B182" s="1" t="s">
        <v>243</v>
      </c>
      <c r="C182" s="3">
        <v>992</v>
      </c>
      <c r="D182" s="4" t="s">
        <v>201</v>
      </c>
      <c r="E182" s="4" t="s">
        <v>177</v>
      </c>
      <c r="F182" s="5" t="s">
        <v>242</v>
      </c>
      <c r="G182" s="5"/>
      <c r="H182" s="7">
        <f>H183</f>
        <v>170000</v>
      </c>
      <c r="I182" s="48"/>
      <c r="J182" s="48"/>
      <c r="K182" s="48"/>
      <c r="L182" s="48"/>
      <c r="M182" s="7">
        <f>M183</f>
        <v>170000</v>
      </c>
    </row>
    <row r="183" spans="1:13" ht="43.5" customHeight="1">
      <c r="A183" s="3"/>
      <c r="B183" s="1" t="s">
        <v>53</v>
      </c>
      <c r="C183" s="3">
        <v>992</v>
      </c>
      <c r="D183" s="4" t="s">
        <v>201</v>
      </c>
      <c r="E183" s="4" t="s">
        <v>177</v>
      </c>
      <c r="F183" s="5" t="s">
        <v>242</v>
      </c>
      <c r="G183" s="5">
        <v>200</v>
      </c>
      <c r="H183" s="7">
        <v>170000</v>
      </c>
      <c r="I183" s="48"/>
      <c r="J183" s="48"/>
      <c r="K183" s="48"/>
      <c r="L183" s="48"/>
      <c r="M183" s="7">
        <v>170000</v>
      </c>
    </row>
    <row r="184" spans="1:13" ht="172.5" customHeight="1">
      <c r="A184" s="3"/>
      <c r="B184" s="17" t="s">
        <v>157</v>
      </c>
      <c r="C184" s="8">
        <v>992</v>
      </c>
      <c r="D184" s="30" t="s">
        <v>201</v>
      </c>
      <c r="E184" s="30" t="s">
        <v>177</v>
      </c>
      <c r="F184" s="8" t="s">
        <v>158</v>
      </c>
      <c r="G184" s="31"/>
      <c r="H184" s="19">
        <f>H185</f>
        <v>36835</v>
      </c>
      <c r="I184" s="54"/>
      <c r="J184" s="54"/>
      <c r="K184" s="54"/>
      <c r="L184" s="54"/>
      <c r="M184" s="19">
        <f>M185</f>
        <v>60000</v>
      </c>
    </row>
    <row r="185" spans="1:13" ht="56.65" customHeight="1">
      <c r="A185" s="3"/>
      <c r="B185" s="1" t="s">
        <v>159</v>
      </c>
      <c r="C185" s="3">
        <v>992</v>
      </c>
      <c r="D185" s="4" t="s">
        <v>201</v>
      </c>
      <c r="E185" s="4" t="s">
        <v>177</v>
      </c>
      <c r="F185" s="5" t="s">
        <v>160</v>
      </c>
      <c r="G185" s="31"/>
      <c r="H185" s="7">
        <f>H186</f>
        <v>36835</v>
      </c>
      <c r="I185" s="48"/>
      <c r="J185" s="48"/>
      <c r="K185" s="48"/>
      <c r="L185" s="48"/>
      <c r="M185" s="7">
        <f>M186</f>
        <v>60000</v>
      </c>
    </row>
    <row r="186" spans="1:13" ht="56.65" customHeight="1">
      <c r="A186" s="5"/>
      <c r="B186" s="40" t="s">
        <v>161</v>
      </c>
      <c r="C186" s="3">
        <v>992</v>
      </c>
      <c r="D186" s="4" t="s">
        <v>201</v>
      </c>
      <c r="E186" s="4" t="s">
        <v>177</v>
      </c>
      <c r="F186" s="5" t="s">
        <v>162</v>
      </c>
      <c r="G186" s="31"/>
      <c r="H186" s="7">
        <f>H187</f>
        <v>36835</v>
      </c>
      <c r="I186" s="48"/>
      <c r="J186" s="48"/>
      <c r="K186" s="48"/>
      <c r="L186" s="48"/>
      <c r="M186" s="7">
        <f>M187</f>
        <v>60000</v>
      </c>
    </row>
    <row r="187" spans="1:13" ht="38.25" customHeight="1">
      <c r="A187" s="3"/>
      <c r="B187" s="1" t="s">
        <v>163</v>
      </c>
      <c r="C187" s="3">
        <v>992</v>
      </c>
      <c r="D187" s="4" t="s">
        <v>201</v>
      </c>
      <c r="E187" s="4" t="s">
        <v>177</v>
      </c>
      <c r="F187" s="5" t="s">
        <v>162</v>
      </c>
      <c r="G187" s="5">
        <v>200</v>
      </c>
      <c r="H187" s="7">
        <f>M187+I187</f>
        <v>36835</v>
      </c>
      <c r="I187" s="66">
        <v>-23165</v>
      </c>
      <c r="J187" s="48"/>
      <c r="K187" s="48"/>
      <c r="L187" s="48"/>
      <c r="M187" s="7">
        <v>60000</v>
      </c>
    </row>
    <row r="188" spans="1:13" ht="24.75" customHeight="1">
      <c r="A188" s="3"/>
      <c r="B188" s="17" t="s">
        <v>23</v>
      </c>
      <c r="C188" s="8">
        <v>992</v>
      </c>
      <c r="D188" s="30">
        <v>10</v>
      </c>
      <c r="E188" s="30" t="s">
        <v>178</v>
      </c>
      <c r="F188" s="5"/>
      <c r="G188" s="5"/>
      <c r="H188" s="32">
        <f>H189</f>
        <v>108000</v>
      </c>
      <c r="I188" s="54"/>
      <c r="J188" s="54"/>
      <c r="K188" s="54"/>
      <c r="L188" s="54"/>
      <c r="M188" s="32">
        <f>M189</f>
        <v>108000</v>
      </c>
    </row>
    <row r="189" spans="1:13" ht="24.75" customHeight="1">
      <c r="A189" s="3"/>
      <c r="B189" s="17" t="s">
        <v>24</v>
      </c>
      <c r="C189" s="8">
        <v>992</v>
      </c>
      <c r="D189" s="30">
        <v>10</v>
      </c>
      <c r="E189" s="30" t="s">
        <v>177</v>
      </c>
      <c r="F189" s="5" t="s">
        <v>164</v>
      </c>
      <c r="G189" s="5"/>
      <c r="H189" s="7">
        <f>H190</f>
        <v>108000</v>
      </c>
      <c r="I189" s="48"/>
      <c r="J189" s="48"/>
      <c r="K189" s="48"/>
      <c r="L189" s="48"/>
      <c r="M189" s="7">
        <f>M190</f>
        <v>108000</v>
      </c>
    </row>
    <row r="190" spans="1:13" ht="39" customHeight="1">
      <c r="A190" s="3"/>
      <c r="B190" s="1" t="s">
        <v>165</v>
      </c>
      <c r="C190" s="8">
        <v>992</v>
      </c>
      <c r="D190" s="9">
        <v>10</v>
      </c>
      <c r="E190" s="9" t="s">
        <v>177</v>
      </c>
      <c r="F190" s="3" t="s">
        <v>166</v>
      </c>
      <c r="G190" s="3"/>
      <c r="H190" s="10">
        <f>H191</f>
        <v>108000</v>
      </c>
      <c r="I190" s="48"/>
      <c r="J190" s="48"/>
      <c r="K190" s="48"/>
      <c r="L190" s="48"/>
      <c r="M190" s="10">
        <f>M191</f>
        <v>108000</v>
      </c>
    </row>
    <row r="191" spans="1:13" ht="24.75" customHeight="1">
      <c r="A191" s="3"/>
      <c r="B191" s="1" t="s">
        <v>167</v>
      </c>
      <c r="C191" s="8">
        <v>992</v>
      </c>
      <c r="D191" s="9">
        <v>10</v>
      </c>
      <c r="E191" s="9" t="s">
        <v>177</v>
      </c>
      <c r="F191" s="3" t="s">
        <v>168</v>
      </c>
      <c r="G191" s="3"/>
      <c r="H191" s="10">
        <f>H192</f>
        <v>108000</v>
      </c>
      <c r="I191" s="48"/>
      <c r="J191" s="48"/>
      <c r="K191" s="48"/>
      <c r="L191" s="48"/>
      <c r="M191" s="10">
        <f>M192</f>
        <v>108000</v>
      </c>
    </row>
    <row r="192" spans="1:13" ht="96" customHeight="1">
      <c r="A192" s="3"/>
      <c r="B192" s="1" t="s">
        <v>169</v>
      </c>
      <c r="C192" s="8">
        <v>992</v>
      </c>
      <c r="D192" s="9">
        <v>10</v>
      </c>
      <c r="E192" s="9" t="s">
        <v>177</v>
      </c>
      <c r="F192" s="3" t="s">
        <v>168</v>
      </c>
      <c r="G192" s="3">
        <v>300</v>
      </c>
      <c r="H192" s="10">
        <v>108000</v>
      </c>
      <c r="I192" s="48"/>
      <c r="J192" s="48"/>
      <c r="K192" s="48"/>
      <c r="L192" s="48"/>
      <c r="M192" s="10">
        <v>108000</v>
      </c>
    </row>
    <row r="193" spans="1:13" ht="24.75" customHeight="1">
      <c r="A193" s="3"/>
      <c r="B193" s="17" t="s">
        <v>25</v>
      </c>
      <c r="C193" s="8">
        <v>992</v>
      </c>
      <c r="D193" s="30">
        <v>11</v>
      </c>
      <c r="E193" s="30" t="s">
        <v>178</v>
      </c>
      <c r="F193" s="5"/>
      <c r="G193" s="5"/>
      <c r="H193" s="32">
        <f>H194</f>
        <v>43000</v>
      </c>
      <c r="I193" s="54"/>
      <c r="J193" s="54"/>
      <c r="K193" s="54"/>
      <c r="L193" s="54"/>
      <c r="M193" s="32">
        <f>M194</f>
        <v>110000</v>
      </c>
    </row>
    <row r="194" spans="1:13" ht="22.5" customHeight="1">
      <c r="A194" s="3"/>
      <c r="B194" s="17" t="s">
        <v>170</v>
      </c>
      <c r="C194" s="8">
        <v>992</v>
      </c>
      <c r="D194" s="9">
        <v>11</v>
      </c>
      <c r="E194" s="2" t="s">
        <v>177</v>
      </c>
      <c r="F194" s="8"/>
      <c r="G194" s="3"/>
      <c r="H194" s="19">
        <f>H195</f>
        <v>43000</v>
      </c>
      <c r="I194" s="54"/>
      <c r="J194" s="54"/>
      <c r="K194" s="54"/>
      <c r="L194" s="54"/>
      <c r="M194" s="19">
        <f>M195</f>
        <v>110000</v>
      </c>
    </row>
    <row r="195" spans="1:13" ht="115.5" customHeight="1">
      <c r="A195" s="3"/>
      <c r="B195" s="1" t="s">
        <v>171</v>
      </c>
      <c r="C195" s="3">
        <v>992</v>
      </c>
      <c r="D195" s="4">
        <v>11</v>
      </c>
      <c r="E195" s="2" t="s">
        <v>177</v>
      </c>
      <c r="F195" s="5" t="s">
        <v>172</v>
      </c>
      <c r="G195" s="5"/>
      <c r="H195" s="7">
        <f>H196</f>
        <v>43000</v>
      </c>
      <c r="I195" s="48"/>
      <c r="J195" s="48"/>
      <c r="K195" s="48"/>
      <c r="L195" s="48"/>
      <c r="M195" s="7">
        <f>M196</f>
        <v>110000</v>
      </c>
    </row>
    <row r="196" spans="1:13" ht="39" customHeight="1">
      <c r="A196" s="3"/>
      <c r="B196" s="1" t="s">
        <v>173</v>
      </c>
      <c r="C196" s="3">
        <v>992</v>
      </c>
      <c r="D196" s="4">
        <v>11</v>
      </c>
      <c r="E196" s="2" t="s">
        <v>177</v>
      </c>
      <c r="F196" s="5" t="s">
        <v>174</v>
      </c>
      <c r="G196" s="5"/>
      <c r="H196" s="7">
        <f>H197</f>
        <v>43000</v>
      </c>
      <c r="I196" s="48"/>
      <c r="J196" s="48"/>
      <c r="K196" s="48"/>
      <c r="L196" s="48"/>
      <c r="M196" s="7">
        <f>M197</f>
        <v>110000</v>
      </c>
    </row>
    <row r="197" spans="1:13" ht="41.25" customHeight="1">
      <c r="A197" s="3"/>
      <c r="B197" s="1" t="s">
        <v>175</v>
      </c>
      <c r="C197" s="3">
        <v>992</v>
      </c>
      <c r="D197" s="4">
        <v>11</v>
      </c>
      <c r="E197" s="2" t="s">
        <v>177</v>
      </c>
      <c r="F197" s="5" t="s">
        <v>176</v>
      </c>
      <c r="G197" s="5"/>
      <c r="H197" s="7">
        <f>H198</f>
        <v>43000</v>
      </c>
      <c r="I197" s="48"/>
      <c r="J197" s="48"/>
      <c r="K197" s="48"/>
      <c r="L197" s="48"/>
      <c r="M197" s="7">
        <f>M198</f>
        <v>110000</v>
      </c>
    </row>
    <row r="198" spans="1:13" ht="43.5" customHeight="1">
      <c r="A198" s="3"/>
      <c r="B198" s="1" t="s">
        <v>53</v>
      </c>
      <c r="C198" s="3">
        <v>992</v>
      </c>
      <c r="D198" s="2">
        <v>11</v>
      </c>
      <c r="E198" s="2" t="s">
        <v>177</v>
      </c>
      <c r="F198" s="3" t="s">
        <v>176</v>
      </c>
      <c r="G198" s="3">
        <v>200</v>
      </c>
      <c r="H198" s="10">
        <f>M198+J198+I198</f>
        <v>43000</v>
      </c>
      <c r="I198" s="66">
        <v>-25000</v>
      </c>
      <c r="J198" s="66">
        <v>-42000</v>
      </c>
      <c r="K198" s="48"/>
      <c r="L198" s="48"/>
      <c r="M198" s="10">
        <v>110000</v>
      </c>
    </row>
    <row r="199" spans="1:13" ht="24.75" customHeight="1">
      <c r="A199" s="59"/>
      <c r="B199" s="46"/>
      <c r="C199" s="59"/>
      <c r="D199" s="47"/>
      <c r="E199" s="47"/>
      <c r="F199" s="59"/>
      <c r="G199" s="59"/>
      <c r="H199" s="48"/>
      <c r="I199" s="48"/>
      <c r="J199" s="48"/>
      <c r="K199" s="48"/>
      <c r="L199" s="48"/>
      <c r="M199" s="48"/>
    </row>
    <row r="200" spans="1:13" ht="24.75" customHeight="1">
      <c r="A200" s="126" t="s">
        <v>202</v>
      </c>
      <c r="B200" s="126"/>
    </row>
    <row r="201" spans="1:13" ht="30.75" customHeight="1">
      <c r="A201" s="126"/>
      <c r="B201" s="126"/>
      <c r="G201" s="51" t="s">
        <v>210</v>
      </c>
      <c r="H201" s="51"/>
      <c r="I201" s="51"/>
      <c r="J201" s="51"/>
      <c r="K201" s="51"/>
      <c r="L201" s="51"/>
      <c r="M201" s="51"/>
    </row>
  </sheetData>
  <mergeCells count="34">
    <mergeCell ref="C1:E1"/>
    <mergeCell ref="F1:H1"/>
    <mergeCell ref="C2:E2"/>
    <mergeCell ref="F2:H2"/>
    <mergeCell ref="C3:E3"/>
    <mergeCell ref="F3:H3"/>
    <mergeCell ref="C4:E4"/>
    <mergeCell ref="F4:H4"/>
    <mergeCell ref="C5:E5"/>
    <mergeCell ref="F5:H5"/>
    <mergeCell ref="C6:D6"/>
    <mergeCell ref="F6:G6"/>
    <mergeCell ref="C7:E7"/>
    <mergeCell ref="F7:H7"/>
    <mergeCell ref="C9:E9"/>
    <mergeCell ref="F9:H9"/>
    <mergeCell ref="C10:E10"/>
    <mergeCell ref="F10:H10"/>
    <mergeCell ref="C11:E11"/>
    <mergeCell ref="F11:H11"/>
    <mergeCell ref="C12:E12"/>
    <mergeCell ref="F12:H12"/>
    <mergeCell ref="C13:E13"/>
    <mergeCell ref="F13:H13"/>
    <mergeCell ref="C17:E17"/>
    <mergeCell ref="F17:H17"/>
    <mergeCell ref="A19:H19"/>
    <mergeCell ref="A200:B201"/>
    <mergeCell ref="C14:E14"/>
    <mergeCell ref="F14:H14"/>
    <mergeCell ref="C15:E15"/>
    <mergeCell ref="F15:H15"/>
    <mergeCell ref="C16:E16"/>
    <mergeCell ref="F16:H16"/>
  </mergeCells>
  <pageMargins left="0.7" right="0.7" top="0.75" bottom="0.75" header="0.3" footer="0.3"/>
  <pageSetup paperSize="9" scale="60" orientation="portrait" horizontalDpi="180" verticalDpi="180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Лист1!_GoBack</vt:lpstr>
      <vt:lpstr>Лист2!_GoBack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2024-11-28T11:06:11Z</dcterms:modified>
</cp:coreProperties>
</file>